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ivotTables/pivotTable1.xml" ContentType="application/vnd.openxmlformats-officedocument.spreadsheetml.pivotTable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pivotTables/pivotTable2.xml" ContentType="application/vnd.openxmlformats-officedocument.spreadsheetml.pivotTable+xml"/>
  <Override PartName="/xl/comments18.xml" ContentType="application/vnd.openxmlformats-officedocument.spreadsheetml.comment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omments19.xml" ContentType="application/vnd.openxmlformats-officedocument.spreadsheetml.comments+xml"/>
  <Override PartName="/xl/pivotTables/pivotTable6.xml" ContentType="application/vnd.openxmlformats-officedocument.spreadsheetml.pivotTable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K2\Siakad_NEO\k2-siakad-v12\k2-siakad-v14\"/>
    </mc:Choice>
  </mc:AlternateContent>
  <xr:revisionPtr revIDLastSave="0" documentId="13_ncr:1_{4A04EC10-B7D1-42A2-B435-6077A4A12768}" xr6:coauthVersionLast="47" xr6:coauthVersionMax="47" xr10:uidLastSave="{00000000-0000-0000-0000-000000000000}"/>
  <bookViews>
    <workbookView xWindow="20370" yWindow="-120" windowWidth="20730" windowHeight="11760" firstSheet="9" activeTab="10" xr2:uid="{00000000-000D-0000-FFFF-FFFF00000000}"/>
  </bookViews>
  <sheets>
    <sheet name="FEB 2024" sheetId="1" r:id="rId1"/>
    <sheet name="MARET 2024" sheetId="2" r:id="rId2"/>
    <sheet name="APRIL 2024" sheetId="3" r:id="rId3"/>
    <sheet name="MEI 2024" sheetId="4" r:id="rId4"/>
    <sheet name="JUNI 2024" sheetId="5" r:id="rId5"/>
    <sheet name="JULI 2024" sheetId="6" r:id="rId6"/>
    <sheet name="AGT 2024" sheetId="7" r:id="rId7"/>
    <sheet name="SEP 2024" sheetId="8" r:id="rId8"/>
    <sheet name="OKT 2024" sheetId="9" r:id="rId9"/>
    <sheet name="NOV 2024" sheetId="10" r:id="rId10"/>
    <sheet name="Sheet2" sheetId="33" r:id="rId11"/>
    <sheet name="DES 2024" sheetId="11" r:id="rId12"/>
    <sheet name="JAN 2025" sheetId="12" r:id="rId13"/>
    <sheet name="FEB 2025" sheetId="13" r:id="rId14"/>
    <sheet name="MAR 2025" sheetId="14" r:id="rId15"/>
    <sheet name="APR 2025" sheetId="15" r:id="rId16"/>
    <sheet name="MEI 2025" sheetId="16" r:id="rId17"/>
    <sheet name="JUNI 2025" sheetId="17" r:id="rId18"/>
    <sheet name="JULI 2025" sheetId="18" r:id="rId19"/>
    <sheet name="AGT 2025" sheetId="19" r:id="rId20"/>
    <sheet name="SEPT 2025" sheetId="20" r:id="rId21"/>
    <sheet name="OKT 2025" sheetId="21" r:id="rId22"/>
    <sheet name="NOV 2025" sheetId="22" r:id="rId23"/>
    <sheet name="Pivot Des 2025" sheetId="32" r:id="rId24"/>
    <sheet name="DES 2025" sheetId="23" r:id="rId25"/>
    <sheet name="PIVOT JAN 2026" sheetId="31" r:id="rId26"/>
    <sheet name="JAN 2026" sheetId="24" r:id="rId27"/>
    <sheet name="PIVOT FEB 2026" sheetId="30" r:id="rId28"/>
    <sheet name="FEB 2026" sheetId="25" r:id="rId29"/>
    <sheet name="PIVOT MAR 2026" sheetId="28" r:id="rId30"/>
    <sheet name="MAR 2026" sheetId="26" r:id="rId31"/>
    <sheet name="PIVOT APRL 2026" sheetId="29" r:id="rId32"/>
    <sheet name="APRL 2026" sheetId="27" r:id="rId33"/>
  </sheets>
  <calcPr calcId="191029"/>
  <pivotCaches>
    <pivotCache cacheId="0" r:id="rId34"/>
    <pivotCache cacheId="1" r:id="rId35"/>
    <pivotCache cacheId="2" r:id="rId36"/>
    <pivotCache cacheId="3" r:id="rId37"/>
    <pivotCache cacheId="7" r:id="rId38"/>
    <pivotCache cacheId="11" r:id="rId39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27" l="1"/>
  <c r="D65" i="27" s="1"/>
  <c r="D60" i="27"/>
  <c r="D64" i="27" s="1"/>
  <c r="G53" i="27"/>
  <c r="D53" i="27"/>
  <c r="D81" i="26"/>
  <c r="D80" i="26"/>
  <c r="D77" i="26"/>
  <c r="D68" i="26"/>
  <c r="D65" i="26"/>
  <c r="G64" i="26"/>
  <c r="G70" i="26" s="1"/>
  <c r="D63" i="26"/>
  <c r="D62" i="26"/>
  <c r="D112" i="25"/>
  <c r="D111" i="25"/>
  <c r="D113" i="25" s="1"/>
  <c r="D108" i="25"/>
  <c r="G101" i="25"/>
  <c r="D99" i="25"/>
  <c r="G98" i="25"/>
  <c r="D97" i="25"/>
  <c r="G96" i="25"/>
  <c r="D95" i="25"/>
  <c r="D101" i="25" s="1"/>
  <c r="D94" i="25"/>
  <c r="D80" i="24"/>
  <c r="D77" i="24"/>
  <c r="D81" i="24" s="1"/>
  <c r="D82" i="24" s="1"/>
  <c r="D74" i="24"/>
  <c r="G70" i="24"/>
  <c r="D67" i="24"/>
  <c r="D66" i="24"/>
  <c r="G65" i="24"/>
  <c r="D65" i="24"/>
  <c r="D70" i="24" s="1"/>
  <c r="D64" i="24"/>
  <c r="D63" i="24"/>
  <c r="H61" i="24"/>
  <c r="D60" i="23"/>
  <c r="D57" i="23"/>
  <c r="D61" i="23" s="1"/>
  <c r="D54" i="23"/>
  <c r="D48" i="23"/>
  <c r="G46" i="23"/>
  <c r="G50" i="23" s="1"/>
  <c r="J41" i="23"/>
  <c r="J40" i="23"/>
  <c r="J39" i="23"/>
  <c r="J38" i="23"/>
  <c r="J37" i="23"/>
  <c r="J36" i="23"/>
  <c r="J35" i="23"/>
  <c r="J34" i="23"/>
  <c r="J31" i="23"/>
  <c r="J30" i="23"/>
  <c r="J27" i="23"/>
  <c r="J26" i="23"/>
  <c r="J25" i="23"/>
  <c r="D46" i="23" s="1"/>
  <c r="J24" i="23"/>
  <c r="J23" i="23"/>
  <c r="D45" i="23" s="1"/>
  <c r="J22" i="23"/>
  <c r="J21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D44" i="23" s="1"/>
  <c r="D50" i="23" s="1"/>
  <c r="D60" i="22"/>
  <c r="D59" i="22"/>
  <c r="G48" i="22"/>
  <c r="G51" i="22" s="1"/>
  <c r="J43" i="22"/>
  <c r="J42" i="22"/>
  <c r="J41" i="22"/>
  <c r="J40" i="22"/>
  <c r="J39" i="22"/>
  <c r="J37" i="22"/>
  <c r="J34" i="22"/>
  <c r="J33" i="22"/>
  <c r="J32" i="22"/>
  <c r="D48" i="22" s="1"/>
  <c r="J31" i="22"/>
  <c r="J30" i="22"/>
  <c r="J29" i="22"/>
  <c r="J28" i="22"/>
  <c r="J25" i="22"/>
  <c r="J24" i="22"/>
  <c r="J23" i="22"/>
  <c r="J22" i="22"/>
  <c r="J21" i="22"/>
  <c r="J20" i="22"/>
  <c r="J19" i="22"/>
  <c r="J18" i="22"/>
  <c r="J17" i="22"/>
  <c r="J16" i="22"/>
  <c r="J15" i="22"/>
  <c r="D46" i="22" s="1"/>
  <c r="D51" i="22" s="1"/>
  <c r="J12" i="22"/>
  <c r="J11" i="22"/>
  <c r="J10" i="22"/>
  <c r="J9" i="22"/>
  <c r="J7" i="22"/>
  <c r="G57" i="21"/>
  <c r="G52" i="21"/>
  <c r="J49" i="21"/>
  <c r="J48" i="21"/>
  <c r="J47" i="21"/>
  <c r="J46" i="21"/>
  <c r="J45" i="21"/>
  <c r="J44" i="21"/>
  <c r="J43" i="21"/>
  <c r="J42" i="21"/>
  <c r="J41" i="21"/>
  <c r="J40" i="21"/>
  <c r="J39" i="21"/>
  <c r="J37" i="21"/>
  <c r="J35" i="21"/>
  <c r="J34" i="21"/>
  <c r="J33" i="21"/>
  <c r="J31" i="21"/>
  <c r="D55" i="21" s="1"/>
  <c r="J30" i="21"/>
  <c r="J29" i="21"/>
  <c r="J28" i="21"/>
  <c r="J27" i="21"/>
  <c r="J26" i="21"/>
  <c r="D54" i="21" s="1"/>
  <c r="J25" i="21"/>
  <c r="J24" i="21"/>
  <c r="J23" i="21"/>
  <c r="J21" i="21"/>
  <c r="J19" i="21"/>
  <c r="J18" i="21"/>
  <c r="D53" i="21" s="1"/>
  <c r="J17" i="21"/>
  <c r="J16" i="21"/>
  <c r="J15" i="21"/>
  <c r="J14" i="21"/>
  <c r="J13" i="21"/>
  <c r="J7" i="21"/>
  <c r="D52" i="21" s="1"/>
  <c r="D57" i="21" s="1"/>
  <c r="G53" i="20"/>
  <c r="G48" i="20"/>
  <c r="J45" i="20"/>
  <c r="J44" i="20"/>
  <c r="J43" i="20"/>
  <c r="J42" i="20"/>
  <c r="J40" i="20"/>
  <c r="J33" i="20"/>
  <c r="J29" i="20"/>
  <c r="J28" i="20"/>
  <c r="J27" i="20"/>
  <c r="J25" i="20"/>
  <c r="D48" i="20" s="1"/>
  <c r="J24" i="20"/>
  <c r="J22" i="20"/>
  <c r="D51" i="20" s="1"/>
  <c r="J21" i="20"/>
  <c r="J20" i="20"/>
  <c r="J19" i="20"/>
  <c r="J18" i="20"/>
  <c r="D50" i="20" s="1"/>
  <c r="J10" i="20"/>
  <c r="J9" i="20"/>
  <c r="D49" i="20" s="1"/>
  <c r="J7" i="20"/>
  <c r="G73" i="19"/>
  <c r="D72" i="19"/>
  <c r="G70" i="19"/>
  <c r="G75" i="19" s="1"/>
  <c r="J67" i="19"/>
  <c r="J66" i="19"/>
  <c r="J64" i="19"/>
  <c r="J55" i="19"/>
  <c r="J53" i="19"/>
  <c r="J52" i="19"/>
  <c r="J51" i="19"/>
  <c r="J50" i="19"/>
  <c r="J49" i="19"/>
  <c r="J48" i="19"/>
  <c r="J47" i="19"/>
  <c r="J46" i="19"/>
  <c r="J45" i="19"/>
  <c r="J44" i="19"/>
  <c r="J38" i="19"/>
  <c r="J37" i="19"/>
  <c r="J36" i="19"/>
  <c r="D71" i="19" s="1"/>
  <c r="J35" i="19"/>
  <c r="J34" i="19"/>
  <c r="J17" i="19"/>
  <c r="J16" i="19"/>
  <c r="J15" i="19"/>
  <c r="J13" i="19"/>
  <c r="D73" i="19" s="1"/>
  <c r="J12" i="19"/>
  <c r="J8" i="19"/>
  <c r="D70" i="19" s="1"/>
  <c r="D75" i="19" s="1"/>
  <c r="J7" i="19"/>
  <c r="R57" i="18"/>
  <c r="R62" i="18" s="1"/>
  <c r="J55" i="18"/>
  <c r="J54" i="18"/>
  <c r="J53" i="18"/>
  <c r="O59" i="18" s="1"/>
  <c r="J52" i="18"/>
  <c r="J51" i="18"/>
  <c r="J48" i="18"/>
  <c r="J47" i="18"/>
  <c r="J46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O60" i="18" s="1"/>
  <c r="J19" i="18"/>
  <c r="J18" i="18"/>
  <c r="J17" i="18"/>
  <c r="J16" i="18"/>
  <c r="J13" i="18"/>
  <c r="J10" i="18"/>
  <c r="J9" i="18"/>
  <c r="O57" i="18" s="1"/>
  <c r="J8" i="18"/>
  <c r="O58" i="18" s="1"/>
  <c r="J7" i="18"/>
  <c r="R49" i="17"/>
  <c r="O46" i="17"/>
  <c r="R43" i="17"/>
  <c r="J41" i="17"/>
  <c r="J40" i="17"/>
  <c r="J39" i="17"/>
  <c r="J38" i="17"/>
  <c r="O44" i="17" s="1"/>
  <c r="J37" i="17"/>
  <c r="J36" i="17"/>
  <c r="O47" i="17" s="1"/>
  <c r="J35" i="17"/>
  <c r="J34" i="17"/>
  <c r="J33" i="17"/>
  <c r="J30" i="17"/>
  <c r="J29" i="17"/>
  <c r="J28" i="17"/>
  <c r="J27" i="17"/>
  <c r="J26" i="17"/>
  <c r="J25" i="17"/>
  <c r="J24" i="17"/>
  <c r="J23" i="17"/>
  <c r="J22" i="17"/>
  <c r="J19" i="17"/>
  <c r="J18" i="17"/>
  <c r="J17" i="17"/>
  <c r="J15" i="17"/>
  <c r="J14" i="17"/>
  <c r="J13" i="17"/>
  <c r="J12" i="17"/>
  <c r="J11" i="17"/>
  <c r="J8" i="17"/>
  <c r="O45" i="17" s="1"/>
  <c r="J7" i="17"/>
  <c r="O43" i="17" s="1"/>
  <c r="O41" i="16"/>
  <c r="R39" i="16"/>
  <c r="R45" i="16" s="1"/>
  <c r="J36" i="16"/>
  <c r="J35" i="16"/>
  <c r="J34" i="16"/>
  <c r="J33" i="16"/>
  <c r="J32" i="16"/>
  <c r="O43" i="16" s="1"/>
  <c r="J31" i="16"/>
  <c r="J30" i="16"/>
  <c r="J29" i="16"/>
  <c r="J28" i="16"/>
  <c r="J27" i="16"/>
  <c r="J26" i="16"/>
  <c r="J25" i="16"/>
  <c r="J24" i="16"/>
  <c r="J23" i="16"/>
  <c r="J22" i="16"/>
  <c r="J21" i="16"/>
  <c r="O40" i="16" s="1"/>
  <c r="J20" i="16"/>
  <c r="J19" i="16"/>
  <c r="J18" i="16"/>
  <c r="J17" i="16"/>
  <c r="J16" i="16"/>
  <c r="J14" i="16"/>
  <c r="J13" i="16"/>
  <c r="J12" i="16"/>
  <c r="J11" i="16"/>
  <c r="O42" i="16" s="1"/>
  <c r="J7" i="16"/>
  <c r="O39" i="16" s="1"/>
  <c r="O45" i="16" s="1"/>
  <c r="S45" i="16" s="1"/>
  <c r="G27" i="15"/>
  <c r="G31" i="15" s="1"/>
  <c r="J25" i="15"/>
  <c r="J24" i="15"/>
  <c r="J23" i="15"/>
  <c r="J20" i="15"/>
  <c r="J19" i="15"/>
  <c r="J18" i="15"/>
  <c r="J17" i="15"/>
  <c r="D29" i="15" s="1"/>
  <c r="J15" i="15"/>
  <c r="J14" i="15"/>
  <c r="J12" i="15"/>
  <c r="D27" i="15" s="1"/>
  <c r="J11" i="15"/>
  <c r="J7" i="15"/>
  <c r="D28" i="15" s="1"/>
  <c r="G48" i="14"/>
  <c r="D46" i="14"/>
  <c r="D44" i="14"/>
  <c r="G43" i="14"/>
  <c r="J41" i="14"/>
  <c r="J40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D45" i="14" s="1"/>
  <c r="J16" i="14"/>
  <c r="J13" i="14"/>
  <c r="J8" i="14"/>
  <c r="J7" i="14"/>
  <c r="D43" i="14" s="1"/>
  <c r="G48" i="13"/>
  <c r="D47" i="13"/>
  <c r="G45" i="13"/>
  <c r="G51" i="13" s="1"/>
  <c r="J43" i="13"/>
  <c r="J42" i="13"/>
  <c r="J37" i="13"/>
  <c r="J36" i="13"/>
  <c r="J35" i="13"/>
  <c r="J34" i="13"/>
  <c r="J33" i="13"/>
  <c r="J32" i="13"/>
  <c r="J31" i="13"/>
  <c r="D49" i="13" s="1"/>
  <c r="J30" i="13"/>
  <c r="J29" i="13"/>
  <c r="J28" i="13"/>
  <c r="J27" i="13"/>
  <c r="J26" i="13"/>
  <c r="J25" i="13"/>
  <c r="J24" i="13"/>
  <c r="J23" i="13"/>
  <c r="J22" i="13"/>
  <c r="J21" i="13"/>
  <c r="J20" i="13"/>
  <c r="J19" i="13"/>
  <c r="D46" i="13" s="1"/>
  <c r="J18" i="13"/>
  <c r="J16" i="13"/>
  <c r="J15" i="13"/>
  <c r="D45" i="13" s="1"/>
  <c r="J12" i="13"/>
  <c r="J9" i="13"/>
  <c r="J8" i="13"/>
  <c r="J7" i="13"/>
  <c r="D48" i="13" s="1"/>
  <c r="G49" i="12"/>
  <c r="G45" i="12"/>
  <c r="J41" i="12"/>
  <c r="J40" i="12"/>
  <c r="J39" i="12"/>
  <c r="J38" i="12"/>
  <c r="J37" i="12"/>
  <c r="J36" i="12"/>
  <c r="J35" i="12"/>
  <c r="J34" i="12"/>
  <c r="J33" i="12"/>
  <c r="J32" i="12"/>
  <c r="J31" i="12"/>
  <c r="D46" i="12" s="1"/>
  <c r="J30" i="12"/>
  <c r="J29" i="12"/>
  <c r="J28" i="12"/>
  <c r="J27" i="12"/>
  <c r="J26" i="12"/>
  <c r="J23" i="12"/>
  <c r="D47" i="12" s="1"/>
  <c r="J22" i="12"/>
  <c r="J21" i="12"/>
  <c r="J20" i="12"/>
  <c r="J19" i="12"/>
  <c r="J18" i="12"/>
  <c r="J17" i="12"/>
  <c r="J16" i="12"/>
  <c r="J13" i="12"/>
  <c r="J12" i="12"/>
  <c r="J9" i="12"/>
  <c r="J8" i="12"/>
  <c r="J7" i="12"/>
  <c r="D45" i="12" s="1"/>
  <c r="G47" i="11"/>
  <c r="G45" i="11"/>
  <c r="D45" i="11"/>
  <c r="G42" i="11"/>
  <c r="J39" i="11"/>
  <c r="J37" i="11"/>
  <c r="J34" i="11"/>
  <c r="J30" i="11"/>
  <c r="J29" i="11"/>
  <c r="J28" i="11"/>
  <c r="J26" i="11"/>
  <c r="J25" i="11"/>
  <c r="J24" i="11"/>
  <c r="J23" i="11"/>
  <c r="D42" i="11" s="1"/>
  <c r="D47" i="11" s="1"/>
  <c r="J22" i="11"/>
  <c r="J21" i="11"/>
  <c r="D43" i="11" s="1"/>
  <c r="J20" i="11"/>
  <c r="J17" i="11"/>
  <c r="J16" i="11"/>
  <c r="J15" i="11"/>
  <c r="J14" i="11"/>
  <c r="J9" i="11"/>
  <c r="D44" i="11" s="1"/>
  <c r="J7" i="11"/>
  <c r="D45" i="10"/>
  <c r="D44" i="10"/>
  <c r="D43" i="10"/>
  <c r="G41" i="10"/>
  <c r="G47" i="10" s="1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D42" i="10" s="1"/>
  <c r="J22" i="10"/>
  <c r="J21" i="10"/>
  <c r="J20" i="10"/>
  <c r="J19" i="10"/>
  <c r="J18" i="10"/>
  <c r="J16" i="10"/>
  <c r="J15" i="10"/>
  <c r="J13" i="10"/>
  <c r="J12" i="10"/>
  <c r="J11" i="10"/>
  <c r="D41" i="10" s="1"/>
  <c r="D47" i="10" s="1"/>
  <c r="G56" i="9"/>
  <c r="D54" i="9"/>
  <c r="G50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3" i="9"/>
  <c r="J31" i="9"/>
  <c r="J30" i="9"/>
  <c r="J29" i="9"/>
  <c r="J28" i="9"/>
  <c r="J27" i="9"/>
  <c r="J26" i="9"/>
  <c r="J25" i="9"/>
  <c r="D53" i="9" s="1"/>
  <c r="J22" i="9"/>
  <c r="J21" i="9"/>
  <c r="J20" i="9"/>
  <c r="J19" i="9"/>
  <c r="J18" i="9"/>
  <c r="J17" i="9"/>
  <c r="J14" i="9"/>
  <c r="D52" i="9" s="1"/>
  <c r="J13" i="9"/>
  <c r="J12" i="9"/>
  <c r="J11" i="9"/>
  <c r="D50" i="9" s="1"/>
  <c r="J8" i="9"/>
  <c r="D51" i="9" s="1"/>
  <c r="J7" i="9"/>
  <c r="G52" i="8"/>
  <c r="G47" i="8"/>
  <c r="D47" i="8"/>
  <c r="J45" i="8"/>
  <c r="J44" i="8"/>
  <c r="J43" i="8"/>
  <c r="J42" i="8"/>
  <c r="J38" i="8"/>
  <c r="J37" i="8"/>
  <c r="J34" i="8"/>
  <c r="J33" i="8"/>
  <c r="J32" i="8"/>
  <c r="J31" i="8"/>
  <c r="J30" i="8"/>
  <c r="J29" i="8"/>
  <c r="J28" i="8"/>
  <c r="J27" i="8"/>
  <c r="J26" i="8"/>
  <c r="J25" i="8"/>
  <c r="D48" i="8" s="1"/>
  <c r="J24" i="8"/>
  <c r="J23" i="8"/>
  <c r="J22" i="8"/>
  <c r="J19" i="8"/>
  <c r="J18" i="8"/>
  <c r="J17" i="8"/>
  <c r="D50" i="8" s="1"/>
  <c r="J16" i="8"/>
  <c r="J15" i="8"/>
  <c r="D49" i="8" s="1"/>
  <c r="J14" i="8"/>
  <c r="J13" i="8"/>
  <c r="J9" i="8"/>
  <c r="J8" i="8"/>
  <c r="J7" i="8"/>
  <c r="G74" i="7"/>
  <c r="D70" i="7"/>
  <c r="G68" i="7"/>
  <c r="D68" i="7"/>
  <c r="D74" i="7" s="1"/>
  <c r="J64" i="7"/>
  <c r="J63" i="7"/>
  <c r="D72" i="7" s="1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4" i="7"/>
  <c r="J43" i="7"/>
  <c r="J42" i="7"/>
  <c r="J41" i="7"/>
  <c r="J40" i="7"/>
  <c r="J39" i="7"/>
  <c r="D69" i="7" s="1"/>
  <c r="J38" i="7"/>
  <c r="J37" i="7"/>
  <c r="J35" i="7"/>
  <c r="J34" i="7"/>
  <c r="J32" i="7"/>
  <c r="J31" i="7"/>
  <c r="J30" i="7"/>
  <c r="J29" i="7"/>
  <c r="J28" i="7"/>
  <c r="J27" i="7"/>
  <c r="J26" i="7"/>
  <c r="J25" i="7"/>
  <c r="J20" i="7"/>
  <c r="J19" i="7"/>
  <c r="J18" i="7"/>
  <c r="J17" i="7"/>
  <c r="J16" i="7"/>
  <c r="J15" i="7"/>
  <c r="J14" i="7"/>
  <c r="J13" i="7"/>
  <c r="J12" i="7"/>
  <c r="J11" i="7"/>
  <c r="J7" i="7"/>
  <c r="G66" i="6"/>
  <c r="D64" i="6"/>
  <c r="G60" i="6"/>
  <c r="J58" i="6"/>
  <c r="J57" i="6"/>
  <c r="J56" i="6"/>
  <c r="J55" i="6"/>
  <c r="J54" i="6"/>
  <c r="J53" i="6"/>
  <c r="J51" i="6"/>
  <c r="D61" i="6" s="1"/>
  <c r="J50" i="6"/>
  <c r="J49" i="6"/>
  <c r="J48" i="6"/>
  <c r="J47" i="6"/>
  <c r="J46" i="6"/>
  <c r="J44" i="6"/>
  <c r="J43" i="6"/>
  <c r="J42" i="6"/>
  <c r="J41" i="6"/>
  <c r="J39" i="6"/>
  <c r="J38" i="6"/>
  <c r="J29" i="6"/>
  <c r="J28" i="6"/>
  <c r="J27" i="6"/>
  <c r="J26" i="6"/>
  <c r="J25" i="6"/>
  <c r="D63" i="6" s="1"/>
  <c r="J24" i="6"/>
  <c r="J23" i="6"/>
  <c r="D62" i="6" s="1"/>
  <c r="J22" i="6"/>
  <c r="J21" i="6"/>
  <c r="J20" i="6"/>
  <c r="J19" i="6"/>
  <c r="J16" i="6"/>
  <c r="J15" i="6"/>
  <c r="J14" i="6"/>
  <c r="J13" i="6"/>
  <c r="J12" i="6"/>
  <c r="J11" i="6"/>
  <c r="J10" i="6"/>
  <c r="J9" i="6"/>
  <c r="J8" i="6"/>
  <c r="J7" i="6"/>
  <c r="D63" i="5"/>
  <c r="G57" i="5"/>
  <c r="D52" i="5"/>
  <c r="G51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D55" i="5" s="1"/>
  <c r="J31" i="5"/>
  <c r="J30" i="5"/>
  <c r="J29" i="5"/>
  <c r="J28" i="5"/>
  <c r="J27" i="5"/>
  <c r="J24" i="5"/>
  <c r="J23" i="5"/>
  <c r="J22" i="5"/>
  <c r="J13" i="5"/>
  <c r="J10" i="5"/>
  <c r="J9" i="5"/>
  <c r="J8" i="5"/>
  <c r="D53" i="5" s="1"/>
  <c r="J7" i="5"/>
  <c r="D51" i="5" s="1"/>
  <c r="D63" i="4"/>
  <c r="G57" i="4"/>
  <c r="D53" i="4"/>
  <c r="G51" i="4"/>
  <c r="J49" i="4"/>
  <c r="J48" i="4"/>
  <c r="J47" i="4"/>
  <c r="J46" i="4"/>
  <c r="J45" i="4"/>
  <c r="J44" i="4"/>
  <c r="J43" i="4"/>
  <c r="J42" i="4"/>
  <c r="J41" i="4"/>
  <c r="J39" i="4"/>
  <c r="J38" i="4"/>
  <c r="J36" i="4"/>
  <c r="J35" i="4"/>
  <c r="J34" i="4"/>
  <c r="J33" i="4"/>
  <c r="J32" i="4"/>
  <c r="J31" i="4"/>
  <c r="J29" i="4"/>
  <c r="J28" i="4"/>
  <c r="J24" i="4"/>
  <c r="J23" i="4"/>
  <c r="J22" i="4"/>
  <c r="J21" i="4"/>
  <c r="J20" i="4"/>
  <c r="D55" i="4" s="1"/>
  <c r="J18" i="4"/>
  <c r="J17" i="4"/>
  <c r="D52" i="4" s="1"/>
  <c r="J16" i="4"/>
  <c r="J15" i="4"/>
  <c r="J12" i="4"/>
  <c r="J11" i="4"/>
  <c r="J10" i="4"/>
  <c r="J8" i="4"/>
  <c r="D51" i="4" s="1"/>
  <c r="J7" i="4"/>
  <c r="D53" i="3"/>
  <c r="D52" i="3"/>
  <c r="G40" i="3"/>
  <c r="G45" i="3" s="1"/>
  <c r="J38" i="3"/>
  <c r="D42" i="3" s="1"/>
  <c r="J36" i="3"/>
  <c r="J35" i="3"/>
  <c r="J33" i="3"/>
  <c r="J32" i="3"/>
  <c r="J31" i="3"/>
  <c r="J29" i="3"/>
  <c r="J28" i="3"/>
  <c r="J27" i="3"/>
  <c r="J25" i="3"/>
  <c r="J23" i="3"/>
  <c r="D44" i="3" s="1"/>
  <c r="J22" i="3"/>
  <c r="J21" i="3"/>
  <c r="J20" i="3"/>
  <c r="J19" i="3"/>
  <c r="J17" i="3"/>
  <c r="J16" i="3"/>
  <c r="J15" i="3"/>
  <c r="J14" i="3"/>
  <c r="J13" i="3"/>
  <c r="J12" i="3"/>
  <c r="J11" i="3"/>
  <c r="D41" i="3" s="1"/>
  <c r="J10" i="3"/>
  <c r="J9" i="3"/>
  <c r="J8" i="3"/>
  <c r="D40" i="3" s="1"/>
  <c r="J7" i="3"/>
  <c r="D43" i="2"/>
  <c r="D42" i="2"/>
  <c r="G33" i="2"/>
  <c r="G35" i="2" s="1"/>
  <c r="G30" i="2"/>
  <c r="J27" i="2"/>
  <c r="D31" i="2" s="1"/>
  <c r="J25" i="2"/>
  <c r="J24" i="2"/>
  <c r="J23" i="2"/>
  <c r="J22" i="2"/>
  <c r="J21" i="2"/>
  <c r="J19" i="2"/>
  <c r="J18" i="2"/>
  <c r="J16" i="2"/>
  <c r="J14" i="2"/>
  <c r="J12" i="2"/>
  <c r="D32" i="2" s="1"/>
  <c r="J8" i="2"/>
  <c r="D30" i="2" s="1"/>
  <c r="D35" i="2" s="1"/>
  <c r="D36" i="1"/>
  <c r="D35" i="1"/>
  <c r="D37" i="1" s="1"/>
  <c r="D41" i="2" s="1"/>
  <c r="D44" i="2" s="1"/>
  <c r="D51" i="3" s="1"/>
  <c r="D54" i="3" s="1"/>
  <c r="D62" i="4" s="1"/>
  <c r="D65" i="4" s="1"/>
  <c r="D62" i="5" s="1"/>
  <c r="D65" i="5" s="1"/>
  <c r="D71" i="6" s="1"/>
  <c r="D74" i="6" s="1"/>
  <c r="D79" i="7" s="1"/>
  <c r="D82" i="7" s="1"/>
  <c r="D57" i="8" s="1"/>
  <c r="D60" i="8" s="1"/>
  <c r="D61" i="9" s="1"/>
  <c r="D64" i="9" s="1"/>
  <c r="D26" i="1"/>
  <c r="G24" i="1"/>
  <c r="G29" i="1" s="1"/>
  <c r="J18" i="1"/>
  <c r="J17" i="1"/>
  <c r="J16" i="1"/>
  <c r="J14" i="1"/>
  <c r="J13" i="1"/>
  <c r="J12" i="1"/>
  <c r="J11" i="1"/>
  <c r="J10" i="1"/>
  <c r="J9" i="1"/>
  <c r="J8" i="1"/>
  <c r="J7" i="1"/>
  <c r="D25" i="1" s="1"/>
  <c r="D29" i="1" s="1"/>
  <c r="D70" i="26" l="1"/>
  <c r="D82" i="26"/>
  <c r="D45" i="3"/>
  <c r="D48" i="14"/>
  <c r="H48" i="14" s="1"/>
  <c r="D52" i="8"/>
  <c r="D51" i="13"/>
  <c r="O49" i="17"/>
  <c r="S49" i="17" s="1"/>
  <c r="D53" i="20"/>
  <c r="O62" i="18"/>
  <c r="S62" i="18" s="1"/>
  <c r="D56" i="9"/>
  <c r="D49" i="12"/>
  <c r="D31" i="15"/>
  <c r="H31" i="15" s="1"/>
  <c r="D52" i="10"/>
  <c r="D55" i="10" s="1"/>
  <c r="D52" i="11"/>
  <c r="D55" i="11" s="1"/>
  <c r="D54" i="12" s="1"/>
  <c r="D57" i="4"/>
  <c r="D60" i="6"/>
  <c r="D66" i="6" s="1"/>
  <c r="D54" i="5"/>
  <c r="D57" i="5" s="1"/>
  <c r="D53" i="14" l="1"/>
  <c r="D56" i="14" s="1"/>
  <c r="D36" i="15" s="1"/>
  <c r="D39" i="15" s="1"/>
  <c r="O50" i="16" s="1"/>
  <c r="O53" i="16" s="1"/>
  <c r="O54" i="17" s="1"/>
  <c r="O57" i="17" s="1"/>
  <c r="O67" i="18" s="1"/>
  <c r="O70" i="18" s="1"/>
  <c r="D80" i="19" s="1"/>
  <c r="D83" i="19" s="1"/>
  <c r="D58" i="20" s="1"/>
  <c r="D61" i="20" s="1"/>
  <c r="D62" i="21" s="1"/>
  <c r="D65" i="21" s="1"/>
  <c r="D58" i="22" s="1"/>
  <c r="D61" i="22" s="1"/>
  <c r="D59" i="23" s="1"/>
  <c r="D62" i="23" s="1"/>
  <c r="D57" i="12"/>
  <c r="D56" i="13" s="1"/>
  <c r="D5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4" authorId="0" shapeId="0" xr:uid="{00000000-0006-0000-0200-000001000000}">
      <text>
        <r>
          <rPr>
            <sz val="10"/>
            <color rgb="FF000000"/>
            <rFont val="Arial"/>
            <scheme val="minor"/>
          </rPr>
          <t>Pembelian Inventaris AKBID</t>
        </r>
      </text>
    </comment>
    <comment ref="C34" authorId="0" shapeId="0" xr:uid="{00000000-0006-0000-0200-000002000000}">
      <text>
        <r>
          <rPr>
            <sz val="10"/>
            <color rgb="FF000000"/>
            <rFont val="Arial"/>
            <scheme val="minor"/>
          </rPr>
          <t>Kebutuhan Lab. AKBID</t>
        </r>
      </text>
    </comment>
    <comment ref="C37" authorId="0" shapeId="0" xr:uid="{00000000-0006-0000-0200-000003000000}">
      <text>
        <r>
          <rPr>
            <sz val="10"/>
            <color rgb="FF000000"/>
            <rFont val="Arial"/>
            <scheme val="minor"/>
          </rPr>
          <t>DP Seragam AKBID</t>
        </r>
      </text>
    </comment>
    <comment ref="B47" authorId="0" shapeId="0" xr:uid="{00000000-0006-0000-0200-000004000000}">
      <text>
        <r>
          <rPr>
            <sz val="10"/>
            <color rgb="FF000000"/>
            <rFont val="Arial"/>
            <scheme val="minor"/>
          </rPr>
          <t>dikurangi biaya inven akbid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3" authorId="0" shapeId="0" xr:uid="{00000000-0006-0000-0E00-000001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21" authorId="0" shapeId="0" xr:uid="{00000000-0006-0000-0E00-000002000000}">
      <text>
        <r>
          <rPr>
            <sz val="10"/>
            <color rgb="FF000000"/>
            <rFont val="Arial"/>
            <scheme val="minor"/>
          </rPr>
          <t>Perpanjang Sewa Gedung AKBID 1 Tahun</t>
        </r>
      </text>
    </comment>
    <comment ref="C22" authorId="0" shapeId="0" xr:uid="{00000000-0006-0000-0E00-000003000000}">
      <text>
        <r>
          <rPr>
            <sz val="10"/>
            <color rgb="FF000000"/>
            <rFont val="Arial"/>
            <scheme val="minor"/>
          </rPr>
          <t>Anggaran Pelantikan HIMA AKBID 2025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00000000-0006-0000-0F00-000001000000}">
      <text>
        <r>
          <rPr>
            <sz val="10"/>
            <color rgb="FF000000"/>
            <rFont val="Arial"/>
            <scheme val="minor"/>
          </rPr>
          <t>Kost Dosen AKBID an Eka Menik</t>
        </r>
      </text>
    </comment>
    <comment ref="C37" authorId="0" shapeId="0" xr:uid="{00000000-0006-0000-0F00-000002000000}">
      <text>
        <r>
          <rPr>
            <sz val="10"/>
            <color rgb="FF000000"/>
            <rFont val="Arial"/>
            <scheme val="minor"/>
          </rPr>
          <t xml:space="preserve">Biaya ATK &amp; BHP AKBID bln Mei 2025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0" authorId="0" shapeId="0" xr:uid="{00000000-0006-0000-1000-000001000000}">
      <text>
        <r>
          <rPr>
            <sz val="10"/>
            <color rgb="FF000000"/>
            <rFont val="Arial"/>
            <scheme val="minor"/>
          </rPr>
          <t>Ads loker dosen AKBID</t>
        </r>
      </text>
    </comment>
    <comment ref="C21" authorId="0" shapeId="0" xr:uid="{00000000-0006-0000-1000-000002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31" authorId="0" shapeId="0" xr:uid="{00000000-0006-0000-1000-000003000000}">
      <text>
        <r>
          <rPr>
            <sz val="10"/>
            <color rgb="FF000000"/>
            <rFont val="Arial"/>
            <scheme val="minor"/>
          </rPr>
          <t>Pembelian printer laserjet AKBID</t>
        </r>
      </text>
    </comment>
    <comment ref="C32" authorId="0" shapeId="0" xr:uid="{00000000-0006-0000-1000-000004000000}">
      <text>
        <r>
          <rPr>
            <sz val="10"/>
            <color rgb="FF000000"/>
            <rFont val="Arial"/>
            <scheme val="minor"/>
          </rPr>
          <t>Ads loker dosen AKBID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1100-000001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1200-000001000000}">
      <text>
        <r>
          <rPr>
            <sz val="10"/>
            <color rgb="FF000000"/>
            <rFont val="Arial"/>
            <scheme val="minor"/>
          </rPr>
          <t>Pembayaran Kedua Pembangunan Sarana Prasarana Akbid Isma</t>
        </r>
      </text>
    </comment>
    <comment ref="C14" authorId="0" shapeId="0" xr:uid="{00000000-0006-0000-1200-000002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54" authorId="0" shapeId="0" xr:uid="{00000000-0006-0000-1200-000003000000}">
      <text>
        <r>
          <rPr>
            <sz val="10"/>
            <color rgb="FF000000"/>
            <rFont val="Arial"/>
            <scheme val="minor"/>
          </rPr>
          <t>Uang Makan 3 Hari Susi Dosen AKBID</t>
        </r>
      </text>
    </comment>
    <comment ref="C56" authorId="0" shapeId="0" xr:uid="{00000000-0006-0000-1200-000004000000}">
      <text>
        <r>
          <rPr>
            <sz val="10"/>
            <color rgb="FF000000"/>
            <rFont val="Arial"/>
            <scheme val="minor"/>
          </rPr>
          <t>DP Anggaran pembangunan sekat asrama, pentri &amp; toilet asrama, cat sekat kantor AKBID</t>
        </r>
      </text>
    </comment>
    <comment ref="C57" authorId="0" shapeId="0" xr:uid="{00000000-0006-0000-1200-000005000000}">
      <text>
        <r>
          <rPr>
            <sz val="10"/>
            <color rgb="FF000000"/>
            <rFont val="Arial"/>
            <scheme val="minor"/>
          </rPr>
          <t>Anggaran Satu Set Bidan KIT AKBID</t>
        </r>
      </text>
    </comment>
    <comment ref="C58" authorId="0" shapeId="0" xr:uid="{00000000-0006-0000-1200-000006000000}">
      <text>
        <r>
          <rPr>
            <sz val="10"/>
            <color rgb="FF000000"/>
            <rFont val="Arial"/>
            <scheme val="minor"/>
          </rPr>
          <t>Pelunasan Pembangunan Sarana Prasarana Akbid Isma Husada Cirebon</t>
        </r>
      </text>
    </comment>
    <comment ref="C59" authorId="0" shapeId="0" xr:uid="{00000000-0006-0000-1200-000007000000}">
      <text>
        <r>
          <rPr>
            <sz val="10"/>
            <color rgb="FF000000"/>
            <rFont val="Arial"/>
            <scheme val="minor"/>
          </rPr>
          <t xml:space="preserve">Anggaran Sewa 1 Ruang ke Pihak TAMSIS Selama 1 Tahun (1 Agt sd 1 Sept 2026) </t>
        </r>
      </text>
    </comment>
    <comment ref="C60" authorId="0" shapeId="0" xr:uid="{00000000-0006-0000-1200-000008000000}">
      <text>
        <r>
          <rPr>
            <sz val="10"/>
            <color rgb="FF000000"/>
            <rFont val="Arial"/>
            <scheme val="minor"/>
          </rPr>
          <t>Pengurusan AKTA &amp; AHU AKBID</t>
        </r>
      </text>
    </comment>
    <comment ref="C61" authorId="0" shapeId="0" xr:uid="{00000000-0006-0000-1200-000009000000}">
      <text>
        <r>
          <rPr>
            <sz val="10"/>
            <color rgb="FF000000"/>
            <rFont val="Arial"/>
            <scheme val="minor"/>
          </rPr>
          <t>Biaya jasa rehab instalasi listrik AKBID</t>
        </r>
      </text>
    </comment>
    <comment ref="C62" authorId="0" shapeId="0" xr:uid="{00000000-0006-0000-1200-00000A000000}">
      <text>
        <r>
          <rPr>
            <sz val="10"/>
            <color rgb="FF000000"/>
            <rFont val="Arial"/>
            <scheme val="minor"/>
          </rPr>
          <t>Ads loker dosen kebidanan &amp; dosen pengajar AKBID</t>
        </r>
      </text>
    </comment>
    <comment ref="C63" authorId="0" shapeId="0" xr:uid="{00000000-0006-0000-1200-00000B000000}">
      <text>
        <r>
          <rPr>
            <sz val="10"/>
            <color rgb="FF000000"/>
            <rFont val="Arial"/>
            <scheme val="minor"/>
          </rPr>
          <t>Ads loker dosen dan pengajar AKBID</t>
        </r>
      </text>
    </comment>
    <comment ref="C65" authorId="0" shapeId="0" xr:uid="{00000000-0006-0000-1200-00000C000000}">
      <text>
        <r>
          <rPr>
            <sz val="10"/>
            <color rgb="FF000000"/>
            <rFont val="Arial"/>
            <scheme val="minor"/>
          </rPr>
          <t>Ads loker dosen dan pengajar AKBID</t>
        </r>
      </text>
    </comment>
    <comment ref="C68" authorId="0" shapeId="0" xr:uid="{00000000-0006-0000-1200-00000D000000}">
      <text>
        <r>
          <rPr>
            <sz val="10"/>
            <color rgb="FF000000"/>
            <rFont val="Arial"/>
            <scheme val="minor"/>
          </rPr>
          <t>Ads loker dosen dan pengajar AKBID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1300-000001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15" authorId="0" shapeId="0" xr:uid="{00000000-0006-0000-1300-000002000000}">
      <text>
        <r>
          <rPr>
            <sz val="10"/>
            <color rgb="FF000000"/>
            <rFont val="Arial"/>
            <scheme val="minor"/>
          </rPr>
          <t>Kost AKBID an Susi Susanti</t>
        </r>
      </text>
    </comment>
    <comment ref="C30" authorId="0" shapeId="0" xr:uid="{00000000-0006-0000-1300-000003000000}">
      <text>
        <r>
          <rPr>
            <sz val="10"/>
            <color rgb="FF000000"/>
            <rFont val="Arial"/>
            <scheme val="minor"/>
          </rPr>
          <t>Anggaran Perawatan AC AKBID bln Sep 2025</t>
        </r>
      </text>
    </comment>
    <comment ref="C31" authorId="0" shapeId="0" xr:uid="{00000000-0006-0000-1300-000004000000}">
      <text>
        <r>
          <rPr>
            <sz val="10"/>
            <color rgb="FF000000"/>
            <rFont val="Arial"/>
            <scheme val="minor"/>
          </rPr>
          <t xml:space="preserve">Pembelian keperluan AKBID (Kabel, colokan, cat, lampu, kompor) </t>
        </r>
      </text>
    </comment>
    <comment ref="C34" authorId="0" shapeId="0" xr:uid="{00000000-0006-0000-1300-000005000000}">
      <text>
        <r>
          <rPr>
            <sz val="10"/>
            <color rgb="FF000000"/>
            <rFont val="Arial"/>
            <scheme val="minor"/>
          </rPr>
          <t xml:space="preserve">Pembelian keperluan AKBID (Kabel, colokan, cat, lampu, kompor) </t>
        </r>
      </text>
    </comment>
    <comment ref="C36" authorId="0" shapeId="0" xr:uid="{00000000-0006-0000-1300-000006000000}">
      <text>
        <r>
          <rPr>
            <sz val="10"/>
            <color rgb="FF000000"/>
            <rFont val="Arial"/>
            <scheme val="minor"/>
          </rPr>
          <t>Ongkir braket AC ke AKBID</t>
        </r>
      </text>
    </comment>
    <comment ref="C37" authorId="0" shapeId="0" xr:uid="{00000000-0006-0000-1300-000007000000}">
      <text>
        <r>
          <rPr>
            <sz val="10"/>
            <color rgb="FF000000"/>
            <rFont val="Arial"/>
            <scheme val="minor"/>
          </rPr>
          <t>Pembelian keperluan AKBID (No drop, tiner, lem dll)</t>
        </r>
      </text>
    </comment>
    <comment ref="C38" authorId="0" shapeId="0" xr:uid="{00000000-0006-0000-1300-000008000000}">
      <text>
        <r>
          <rPr>
            <sz val="10"/>
            <color rgb="FF000000"/>
            <rFont val="Arial"/>
            <scheme val="minor"/>
          </rPr>
          <t xml:space="preserve">Pembelian keperluan AKBID (Ember, kaca, gayung, kapstok) </t>
        </r>
      </text>
    </comment>
    <comment ref="C39" authorId="0" shapeId="0" xr:uid="{00000000-0006-0000-1300-000009000000}">
      <text>
        <r>
          <rPr>
            <sz val="10"/>
            <color rgb="FF000000"/>
            <rFont val="Arial"/>
            <scheme val="minor"/>
          </rPr>
          <t>Pembelian 2 kipas angin AKBID</t>
        </r>
      </text>
    </comment>
    <comment ref="C41" authorId="0" shapeId="0" xr:uid="{00000000-0006-0000-1300-00000A000000}">
      <text>
        <r>
          <rPr>
            <sz val="10"/>
            <color rgb="FF000000"/>
            <rFont val="Arial"/>
            <scheme val="minor"/>
          </rPr>
          <t>Anggaran service &amp; isi freon AC AKBID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1400-000001000000}">
      <text>
        <r>
          <rPr>
            <sz val="10"/>
            <color rgb="FF000000"/>
            <rFont val="Arial"/>
            <scheme val="minor"/>
          </rPr>
          <t>Reimburse beli 2 ember cat Nippon Paint 18kg warna hijau utk tembok asrama AKBID</t>
        </r>
      </text>
    </comment>
    <comment ref="C11" authorId="0" shapeId="0" xr:uid="{00000000-0006-0000-1400-000002000000}">
      <text>
        <r>
          <rPr>
            <sz val="10"/>
            <color rgb="FF000000"/>
            <rFont val="Arial"/>
            <scheme val="minor"/>
          </rPr>
          <t>Kost Agt &amp; Okt an Susi Susanti</t>
        </r>
      </text>
    </comment>
    <comment ref="C12" authorId="0" shapeId="0" xr:uid="{00000000-0006-0000-1400-000003000000}">
      <text>
        <r>
          <rPr>
            <sz val="10"/>
            <color rgb="FF000000"/>
            <rFont val="Arial"/>
            <scheme val="minor"/>
          </rPr>
          <t>Kost AKBID an Eka Menik</t>
        </r>
      </text>
    </comment>
    <comment ref="C36" authorId="0" shapeId="0" xr:uid="{00000000-0006-0000-1400-000004000000}">
      <text>
        <r>
          <rPr>
            <sz val="10"/>
            <color rgb="FF000000"/>
            <rFont val="Arial"/>
            <scheme val="minor"/>
          </rPr>
          <t>Dana dinas perjalanan ke rapat koordinasi tahunan di LLDIKTI IV Bandung tgl 20 sd 21 Okt 2025</t>
        </r>
      </text>
    </comment>
    <comment ref="C38" authorId="0" shapeId="0" xr:uid="{00000000-0006-0000-1400-000005000000}">
      <text>
        <r>
          <rPr>
            <sz val="10"/>
            <color rgb="FF000000"/>
            <rFont val="Arial"/>
            <scheme val="minor"/>
          </rPr>
          <t>Ads loker dosen AKBID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4" authorId="0" shapeId="0" xr:uid="{00000000-0006-0000-1500-000001000000}">
      <text>
        <r>
          <rPr>
            <sz val="10"/>
            <color rgb="FF000000"/>
            <rFont val="Arial"/>
            <scheme val="minor"/>
          </rPr>
          <t>Anggaran Biaya Operasional AKBID Per Nov 2025 sd Jan 2026</t>
        </r>
      </text>
    </comment>
    <comment ref="C26" authorId="0" shapeId="0" xr:uid="{00000000-0006-0000-1500-000002000000}">
      <text>
        <r>
          <rPr>
            <sz val="10"/>
            <color rgb="FF000000"/>
            <rFont val="Arial"/>
            <scheme val="minor"/>
          </rPr>
          <t>Susi Susanti AKBID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2" authorId="0" shapeId="0" xr:uid="{00000000-0006-0000-1600-000001000000}">
      <text>
        <r>
          <rPr>
            <sz val="10"/>
            <color rgb="FF000000"/>
            <rFont val="Arial"/>
            <scheme val="minor"/>
          </rPr>
          <t>Susi Susanti AKBID</t>
        </r>
      </text>
    </comment>
    <comment ref="C33" authorId="0" shapeId="0" xr:uid="{00000000-0006-0000-1600-000002000000}">
      <text>
        <r>
          <rPr>
            <sz val="10"/>
            <color rgb="FF000000"/>
            <rFont val="Arial"/>
            <scheme val="minor"/>
          </rPr>
          <t>Eka AKBID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18" authorId="0" shapeId="0" xr:uid="{CA9F5B02-5B7D-46DB-AAA6-3A9EB283819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pelunasan 500, jadi pas
</t>
        </r>
      </text>
    </comment>
    <comment ref="C22" authorId="0" shapeId="0" xr:uid="{54DD6D47-6D45-4825-9DEC-6B3071F0FBA5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pelunasan 600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0300-000001000000}">
      <text>
        <r>
          <rPr>
            <sz val="10"/>
            <color rgb="FF000000"/>
            <rFont val="Arial"/>
            <scheme val="minor"/>
          </rPr>
          <t>reimburse pembelian cat lemari kayu &amp; tiang infus lab</t>
        </r>
      </text>
    </comment>
    <comment ref="C19" authorId="0" shapeId="0" xr:uid="{00000000-0006-0000-0300-000002000000}">
      <text>
        <r>
          <rPr>
            <sz val="10"/>
            <color rgb="FF000000"/>
            <rFont val="Arial"/>
            <scheme val="minor"/>
          </rPr>
          <t>Kebutuhan kampus AKBID</t>
        </r>
      </text>
    </comment>
    <comment ref="C30" authorId="0" shapeId="0" xr:uid="{00000000-0006-0000-0300-000003000000}">
      <text>
        <r>
          <rPr>
            <sz val="10"/>
            <color rgb="FF000000"/>
            <rFont val="Arial"/>
            <scheme val="minor"/>
          </rPr>
          <t>Cicilan Pembelian AKBID ISMA HUSADA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7" authorId="0" shapeId="0" xr:uid="{0E4E6B78-5548-4F7C-9F8B-87FAF3A61D7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karena ada cicilan dan pelunasan
</t>
        </r>
      </text>
    </comment>
    <comment ref="C8" authorId="0" shapeId="0" xr:uid="{67156AE0-8B99-485A-906C-EBE09DFB599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cicilan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6" authorId="0" shapeId="0" xr:uid="{00000000-0006-0000-0600-000001000000}">
      <text>
        <r>
          <rPr>
            <sz val="10"/>
            <color rgb="FF000000"/>
            <rFont val="Arial"/>
            <scheme val="minor"/>
          </rPr>
          <t xml:space="preserve">Keeping day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0" authorId="0" shapeId="0" xr:uid="{00000000-0006-0000-0700-000001000000}">
      <text>
        <r>
          <rPr>
            <sz val="10"/>
            <color rgb="FF000000"/>
            <rFont val="Arial"/>
            <scheme val="minor"/>
          </rPr>
          <t>Kost Wadir 1 (Bu Ebtaria Hartiwi)</t>
        </r>
      </text>
    </comment>
    <comment ref="C35" authorId="0" shapeId="0" xr:uid="{00000000-0006-0000-0700-000002000000}">
      <text>
        <r>
          <rPr>
            <sz val="10"/>
            <color rgb="FF000000"/>
            <rFont val="Arial"/>
            <scheme val="minor"/>
          </rPr>
          <t>Konsumsi PKKMB &amp; Rapat Dosen</t>
        </r>
      </text>
    </comment>
    <comment ref="C36" authorId="0" shapeId="0" xr:uid="{00000000-0006-0000-0700-000003000000}">
      <text>
        <r>
          <rPr>
            <sz val="10"/>
            <color rgb="FF000000"/>
            <rFont val="Arial"/>
            <scheme val="minor"/>
          </rPr>
          <t>Perbaikan Aula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6" authorId="0" shapeId="0" xr:uid="{00000000-0006-0000-0800-000001000000}">
      <text>
        <r>
          <rPr>
            <sz val="10"/>
            <color rgb="FF000000"/>
            <rFont val="Arial"/>
            <scheme val="minor"/>
          </rPr>
          <t>Wadir AKBID</t>
        </r>
      </text>
    </comment>
    <comment ref="C32" authorId="0" shapeId="0" xr:uid="{00000000-0006-0000-0800-000002000000}">
      <text>
        <r>
          <rPr>
            <sz val="10"/>
            <color rgb="FF000000"/>
            <rFont val="Arial"/>
            <scheme val="minor"/>
          </rPr>
          <t>Service AC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1" authorId="0" shapeId="0" xr:uid="{00000000-0006-0000-0A00-000001000000}">
      <text>
        <r>
          <rPr>
            <sz val="10"/>
            <color rgb="FF000000"/>
            <rFont val="Arial"/>
            <scheme val="minor"/>
          </rPr>
          <t>Honor Dosen AKBID Semester Ganjil (Per 30 Sep 2024 - 16 Nov 2024)</t>
        </r>
      </text>
    </comment>
    <comment ref="C33" authorId="0" shapeId="0" xr:uid="{00000000-0006-0000-0A00-000002000000}">
      <text>
        <r>
          <rPr>
            <sz val="10"/>
            <color rgb="FF000000"/>
            <rFont val="Arial"/>
            <scheme val="minor"/>
          </rPr>
          <t>Kost Dosen AKBID (Eka Menik)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2" authorId="0" shapeId="0" xr:uid="{00000000-0006-0000-0B00-000001000000}">
      <text>
        <r>
          <rPr>
            <sz val="10"/>
            <color rgb="FF000000"/>
            <rFont val="Arial"/>
            <scheme val="minor"/>
          </rPr>
          <t>Service Printer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C00-000001000000}">
      <text>
        <r>
          <rPr>
            <sz val="10"/>
            <color rgb="FF000000"/>
            <rFont val="Arial"/>
            <scheme val="minor"/>
          </rPr>
          <t>Kost Dosen AKBID (Eka Menik)</t>
        </r>
      </text>
    </comment>
    <comment ref="C38" authorId="0" shapeId="0" xr:uid="{00000000-0006-0000-0C00-000002000000}">
      <text>
        <r>
          <rPr>
            <sz val="10"/>
            <color rgb="FF000000"/>
            <rFont val="Arial"/>
            <scheme val="minor"/>
          </rPr>
          <t>UAS SMT 1 sd 3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" authorId="0" shapeId="0" xr:uid="{00000000-0006-0000-0D00-000001000000}">
      <text>
        <r>
          <rPr>
            <sz val="10"/>
            <color rgb="FF000000"/>
            <rFont val="Arial"/>
            <scheme val="minor"/>
          </rPr>
          <t>Kost Dosen AKBID an Eka Menik</t>
        </r>
      </text>
    </comment>
    <comment ref="C14" authorId="0" shapeId="0" xr:uid="{00000000-0006-0000-0D00-000002000000}">
      <text>
        <r>
          <rPr>
            <sz val="10"/>
            <color rgb="FF000000"/>
            <rFont val="Arial"/>
            <scheme val="minor"/>
          </rPr>
          <t>Service AC AKBID bln Maret 2025</t>
        </r>
      </text>
    </comment>
    <comment ref="C39" authorId="0" shapeId="0" xr:uid="{00000000-0006-0000-0D00-000003000000}">
      <text>
        <r>
          <rPr>
            <sz val="10"/>
            <color rgb="FF000000"/>
            <rFont val="Arial"/>
            <scheme val="minor"/>
          </rPr>
          <t xml:space="preserve">Biaya ATK &amp; BHP AKBID bln Maret 2025 </t>
        </r>
      </text>
    </comment>
  </commentList>
</comments>
</file>

<file path=xl/sharedStrings.xml><?xml version="1.0" encoding="utf-8"?>
<sst xmlns="http://schemas.openxmlformats.org/spreadsheetml/2006/main" count="5173" uniqueCount="686">
  <si>
    <t>LAPORAN KEUANGAN</t>
  </si>
  <si>
    <t>AKBID ISMA HUDADA</t>
  </si>
  <si>
    <t>PERIODE FEBRUARI 2024</t>
  </si>
  <si>
    <t>PEMASUKAN</t>
  </si>
  <si>
    <t>PENGELUARAN</t>
  </si>
  <si>
    <t>TANGGAL</t>
  </si>
  <si>
    <t>NAMA MAHASISWA</t>
  </si>
  <si>
    <t>PEMBAYARAN</t>
  </si>
  <si>
    <t>ANGSURAN/SEMESTER</t>
  </si>
  <si>
    <t>KETERANGAN</t>
  </si>
  <si>
    <t>SUMBER</t>
  </si>
  <si>
    <t>NOMINAL</t>
  </si>
  <si>
    <t>ALOKASI</t>
  </si>
  <si>
    <t>JUMLAH</t>
  </si>
  <si>
    <t>Ratih Pratiwi</t>
  </si>
  <si>
    <t>Herregistrasi</t>
  </si>
  <si>
    <t>PELUNASAN</t>
  </si>
  <si>
    <t>BNI CV</t>
  </si>
  <si>
    <t xml:space="preserve">Mira Tania Januarti </t>
  </si>
  <si>
    <t>Pendaftaran</t>
  </si>
  <si>
    <t>Siti Khotimah</t>
  </si>
  <si>
    <t>Tiara Dewi Lestari</t>
  </si>
  <si>
    <t>Sinta Nuria</t>
  </si>
  <si>
    <t>Siti Nurfauziah</t>
  </si>
  <si>
    <t>Sumartini</t>
  </si>
  <si>
    <t>Mira Tania Januarti</t>
  </si>
  <si>
    <t>Intan Nuraeni</t>
  </si>
  <si>
    <t>CICILAN</t>
  </si>
  <si>
    <t>Wulan</t>
  </si>
  <si>
    <t>Biaya Operasional</t>
  </si>
  <si>
    <t>KAS</t>
  </si>
  <si>
    <t>Biaya Perlengkapan/ATK</t>
  </si>
  <si>
    <t>Biaya Listrik</t>
  </si>
  <si>
    <t>PUSAT</t>
  </si>
  <si>
    <t>Pendapatan</t>
  </si>
  <si>
    <t>Pengeluaran</t>
  </si>
  <si>
    <t>Pendapatan Angsuran Bulanan K2</t>
  </si>
  <si>
    <t>Pengeluaran Operasional Kantor</t>
  </si>
  <si>
    <t>Pendapatan Biaya Heregistrasi</t>
  </si>
  <si>
    <t>Pengeluaran Iklan FB/IG</t>
  </si>
  <si>
    <t>Pendapatan Biaya Pendaftaran - Fee Marketing</t>
  </si>
  <si>
    <t>Pengeluaran Gaji SDM</t>
  </si>
  <si>
    <t>Pendapatan Biaya Praktik</t>
  </si>
  <si>
    <t>Pendapatan Seragam</t>
  </si>
  <si>
    <t>Total Pendapatan</t>
  </si>
  <si>
    <t>Total Pengeluaran</t>
  </si>
  <si>
    <t>Info Pendapatan Lainnya</t>
  </si>
  <si>
    <t>Saldo Awal Petty Cash</t>
  </si>
  <si>
    <t>Info Pengeluaran Lainnya</t>
  </si>
  <si>
    <t>DP AKBID</t>
  </si>
  <si>
    <t>Total Kas Bulan ini</t>
  </si>
  <si>
    <t>Total Pendapatan Lainnya</t>
  </si>
  <si>
    <t>Total Pengeluaran Lainnya</t>
  </si>
  <si>
    <t xml:space="preserve">Total KAS Final </t>
  </si>
  <si>
    <t>PERIODE MARET 2024</t>
  </si>
  <si>
    <t>Yunia Septiani</t>
  </si>
  <si>
    <t>Angsuran</t>
  </si>
  <si>
    <t>Ke-6/Smt 1</t>
  </si>
  <si>
    <t>Biaya Internet</t>
  </si>
  <si>
    <t>Ira Mayasari Syaepudin</t>
  </si>
  <si>
    <t>Linda Rosdiana Dewi</t>
  </si>
  <si>
    <t>Seragam</t>
  </si>
  <si>
    <t>Fanny Mustikawati</t>
  </si>
  <si>
    <t>Biaya Honor</t>
  </si>
  <si>
    <t>Ke-2/Smt 1</t>
  </si>
  <si>
    <t>BNI VA</t>
  </si>
  <si>
    <t>Lili Yuliani Pangesty</t>
  </si>
  <si>
    <t>Cahyani</t>
  </si>
  <si>
    <t>Dede Afriani</t>
  </si>
  <si>
    <t>Dea Putri Rahayu</t>
  </si>
  <si>
    <t>Biaya Kebersihan bln April 2024</t>
  </si>
  <si>
    <t>Pengeluaran Honor Dosen</t>
  </si>
  <si>
    <t>Kas AKBID</t>
  </si>
  <si>
    <t>Tambahan Petty Cash</t>
  </si>
  <si>
    <t>Cicilan AKBID ke 2</t>
  </si>
  <si>
    <t>Total Kas Bulan Lalu</t>
  </si>
  <si>
    <t>PERIODE APRIL 2024</t>
  </si>
  <si>
    <t>Ke-1/Smt 2</t>
  </si>
  <si>
    <t>Elis Triani</t>
  </si>
  <si>
    <t>Elsa Kusuma</t>
  </si>
  <si>
    <t>Dewi Nila</t>
  </si>
  <si>
    <t xml:space="preserve">Nadilla Tiara </t>
  </si>
  <si>
    <t xml:space="preserve">Lili Yuliani </t>
  </si>
  <si>
    <t>Dioderia Danella</t>
  </si>
  <si>
    <t>Cicilan</t>
  </si>
  <si>
    <t>Vina Nursavina</t>
  </si>
  <si>
    <t>Pelunasan</t>
  </si>
  <si>
    <t>Rindu Septi R</t>
  </si>
  <si>
    <t>RR Ramdhini Prilasmi Putri</t>
  </si>
  <si>
    <t>Ke-2 sd 3/Smt 1</t>
  </si>
  <si>
    <t>Biaya Inventaris</t>
  </si>
  <si>
    <t>Biaya Kirim</t>
  </si>
  <si>
    <t>Rena Santika</t>
  </si>
  <si>
    <t>Ke-5 sd 6/Smt 1</t>
  </si>
  <si>
    <t>Fitria Utami</t>
  </si>
  <si>
    <t>Herma Ayu</t>
  </si>
  <si>
    <t>Ke-5/Smt 1</t>
  </si>
  <si>
    <t>Karyati</t>
  </si>
  <si>
    <t>Jelita</t>
  </si>
  <si>
    <t>Sulvia</t>
  </si>
  <si>
    <t>Biaya Perpanjang Sewa Ruangan AKBID 1 Tahun</t>
  </si>
  <si>
    <t>Cicilan Pembelian AKBID</t>
  </si>
  <si>
    <t>PERIODE MEI 2024</t>
  </si>
  <si>
    <t>Ke-2/Smt 2</t>
  </si>
  <si>
    <t>Dhea Ellyn Syahfana</t>
  </si>
  <si>
    <t>Ririn Yulianti</t>
  </si>
  <si>
    <t>Biaya Praktik</t>
  </si>
  <si>
    <t>Melani Sulistyawati</t>
  </si>
  <si>
    <t>Rifani Auralia</t>
  </si>
  <si>
    <t>Biaya Kebersihan</t>
  </si>
  <si>
    <t>Ke-1 sd 2/Smt 2</t>
  </si>
  <si>
    <t>Silviyanti</t>
  </si>
  <si>
    <t>Biaya Gedung</t>
  </si>
  <si>
    <t>Ke-3/Smt 1</t>
  </si>
  <si>
    <t>Lili Yulianti</t>
  </si>
  <si>
    <t>Tessa Alfiyanti</t>
  </si>
  <si>
    <t>Ke-4/Smt 1</t>
  </si>
  <si>
    <t>Ii Asri'i</t>
  </si>
  <si>
    <t>Ke-3 sd 4/Smt 1</t>
  </si>
  <si>
    <t>Julia Citra Amanah</t>
  </si>
  <si>
    <t>Tesa Sindiani</t>
  </si>
  <si>
    <t>Vita Tania Purwati</t>
  </si>
  <si>
    <t>Cameliani Hermawan</t>
  </si>
  <si>
    <t>Fatkhatul Istianah</t>
  </si>
  <si>
    <t>PERIODE JUNI 2024</t>
  </si>
  <si>
    <t>Juliana Permatasari</t>
  </si>
  <si>
    <t>Operasional</t>
  </si>
  <si>
    <t>2 Lampu philip</t>
  </si>
  <si>
    <t>5m Kabel</t>
  </si>
  <si>
    <t>Solasi</t>
  </si>
  <si>
    <t>Lem</t>
  </si>
  <si>
    <t>Piting Lampu</t>
  </si>
  <si>
    <t>3 Soklin</t>
  </si>
  <si>
    <t>4 Sabun cuci piring</t>
  </si>
  <si>
    <t>Ke-3/Smt 2</t>
  </si>
  <si>
    <t>Ai Rachmawati</t>
  </si>
  <si>
    <t>10 Materai</t>
  </si>
  <si>
    <t>3 Galon isi ulang</t>
  </si>
  <si>
    <t>Ismy Haliza Hanum</t>
  </si>
  <si>
    <t>Annisa Zelda Azelia</t>
  </si>
  <si>
    <t>Stefanie Dela Kristi</t>
  </si>
  <si>
    <t>Nadilla Tiara Musyaffah</t>
  </si>
  <si>
    <t>Larissa Diranti Pratiwi</t>
  </si>
  <si>
    <t>Reva Dila Annisa</t>
  </si>
  <si>
    <t>Anggun Widyastuti Putri</t>
  </si>
  <si>
    <t>Iyen Sartika</t>
  </si>
  <si>
    <t>Mela Melinda</t>
  </si>
  <si>
    <t>Winda Asriyani Shadiah</t>
  </si>
  <si>
    <t>Biaya Konsumsi</t>
  </si>
  <si>
    <t>Bensin</t>
  </si>
  <si>
    <t>4 Tisu paseo</t>
  </si>
  <si>
    <t>4 Tisu nice</t>
  </si>
  <si>
    <t>PERIODE JULI 2024</t>
  </si>
  <si>
    <t>Ke-4/Smt 2</t>
  </si>
  <si>
    <t>Ke-3 sd 4/Smt 2</t>
  </si>
  <si>
    <t>Reva Putri Fatrisia</t>
  </si>
  <si>
    <t>Selpiyah</t>
  </si>
  <si>
    <t>Seni Fuadahfitriani</t>
  </si>
  <si>
    <t>Yesi Novita</t>
  </si>
  <si>
    <t>Reni Santika</t>
  </si>
  <si>
    <t>Pengharum ruangan</t>
  </si>
  <si>
    <t>Pembersih toilet</t>
  </si>
  <si>
    <t>HDMI</t>
  </si>
  <si>
    <t>1 dus Montoya gelas</t>
  </si>
  <si>
    <t>2 Tisu Nice</t>
  </si>
  <si>
    <t>Biaya PDAM</t>
  </si>
  <si>
    <t>Iva Ainul fitriyah</t>
  </si>
  <si>
    <t>Kebutuhan operasional AKBID</t>
  </si>
  <si>
    <t>Ke-4 sd 5/Smt 1</t>
  </si>
  <si>
    <t>Welly Goira Saogo</t>
  </si>
  <si>
    <t>Pembelian 2 Proyektor</t>
  </si>
  <si>
    <t>Fatmah Nur Anasi</t>
  </si>
  <si>
    <t>Fitriani</t>
  </si>
  <si>
    <t>Putri Diana</t>
  </si>
  <si>
    <t>PERIODE AGUSTUS 2024</t>
  </si>
  <si>
    <t>SMT 1</t>
  </si>
  <si>
    <t>Ke-5/Smt 2</t>
  </si>
  <si>
    <t>Sri Heryanti</t>
  </si>
  <si>
    <t>Ke-5 sd 6/Smt 2</t>
  </si>
  <si>
    <t>SMT 2</t>
  </si>
  <si>
    <t>Ke-1 sd 6/Smt 3</t>
  </si>
  <si>
    <t>Putri Sellyvia Fitrah</t>
  </si>
  <si>
    <t>Altienda Puteri Laksana</t>
  </si>
  <si>
    <t>Fatimah</t>
  </si>
  <si>
    <t>Biaya Acara</t>
  </si>
  <si>
    <t>Cantik Rahma Putri</t>
  </si>
  <si>
    <t>Konversi</t>
  </si>
  <si>
    <t>Nadilla Tiara</t>
  </si>
  <si>
    <t>Cindy Claudea Gisva</t>
  </si>
  <si>
    <t>Nova Azahra Maharani</t>
  </si>
  <si>
    <t xml:space="preserve">Fitria </t>
  </si>
  <si>
    <t>Yesha Affnita Angellie KS</t>
  </si>
  <si>
    <t>Nadiah Eka Puspita</t>
  </si>
  <si>
    <t>SMT 3</t>
  </si>
  <si>
    <t xml:space="preserve">Total Pengeluaran Lainnya </t>
  </si>
  <si>
    <t>PERIODE SEPTEMBER 2024</t>
  </si>
  <si>
    <t>Ke-6/Smt 2</t>
  </si>
  <si>
    <t>Eny Indriastuti Utomo</t>
  </si>
  <si>
    <t>Biaya Kost</t>
  </si>
  <si>
    <t>Keperluan Kegiatan Praktik Klinik AKBID</t>
  </si>
  <si>
    <t>Risti Risniati</t>
  </si>
  <si>
    <t>Salwa Khalifah Praisti</t>
  </si>
  <si>
    <t>Biaya Perbaikan</t>
  </si>
  <si>
    <t>Ira Puspitasari</t>
  </si>
  <si>
    <t>Pembelian kursi dosen AKBID</t>
  </si>
  <si>
    <t>Pembelian PC AKBID</t>
  </si>
  <si>
    <t>PERIODE OKTOBER 2024</t>
  </si>
  <si>
    <t>Ke-1 sd 2/Smt 3</t>
  </si>
  <si>
    <t>Ke-1/Smt 3</t>
  </si>
  <si>
    <t>Yolanda Frestisia</t>
  </si>
  <si>
    <t>Destiyana</t>
  </si>
  <si>
    <t>Putri Kusuma Handayani</t>
  </si>
  <si>
    <t>Biaya Training Neo Feeder &amp; Akreditasi AKBID</t>
  </si>
  <si>
    <t>Biaya praktik lab AKBID</t>
  </si>
  <si>
    <t>Winda Asriyani</t>
  </si>
  <si>
    <t>Rika Annisa Denia</t>
  </si>
  <si>
    <t>Dewi Yulianingsih</t>
  </si>
  <si>
    <t>Biaya Pembelian 20 kursi kuliah AKBID + Ongkir</t>
  </si>
  <si>
    <t>Vina Tania</t>
  </si>
  <si>
    <t>Nita Irana</t>
  </si>
  <si>
    <t>Ke-2/Smt 3</t>
  </si>
  <si>
    <t>PERIODE NOVEMBER 2024</t>
  </si>
  <si>
    <t>Biaya Pembelian gas utk pantry</t>
  </si>
  <si>
    <t>Biaya Pembelian telepon kantor</t>
  </si>
  <si>
    <t>Ke-3/Smt 3</t>
  </si>
  <si>
    <t>Femy Anjely Mulyani</t>
  </si>
  <si>
    <t>Putri Yani</t>
  </si>
  <si>
    <t>Sevi Wulandari</t>
  </si>
  <si>
    <t>PERIODE DESEMBER 2024</t>
  </si>
  <si>
    <t>Ke-4/Smt 3</t>
  </si>
  <si>
    <t>Dwi Salsabillah</t>
  </si>
  <si>
    <t>Cetak 20 lembar mini banner AKBID</t>
  </si>
  <si>
    <t>Biaya Pembuatan Skat Ruang 1 &amp; 3 AKBID</t>
  </si>
  <si>
    <t>Reimburse beli HVS utk UTS</t>
  </si>
  <si>
    <t>Afrillia Putri Kansa</t>
  </si>
  <si>
    <t>Ke-2 sd 3/Smt 3</t>
  </si>
  <si>
    <t>Vita Tania Purwanti</t>
  </si>
  <si>
    <t>Ke-4 sd 5/Smt 2</t>
  </si>
  <si>
    <t>Sri Pujiasih</t>
  </si>
  <si>
    <t>Pembelian kabel lan 50 meter</t>
  </si>
  <si>
    <t>Yunia Samiroh</t>
  </si>
  <si>
    <t xml:space="preserve">Biaya Honor </t>
  </si>
  <si>
    <t>Kebutuhan Operasional AKBID</t>
  </si>
  <si>
    <t>Pembelian kebutuhan AKBID (Obat rumput liar, Cat, Lem kabel, Bingkai &amp; Foto Presiden)</t>
  </si>
  <si>
    <t xml:space="preserve">Perpanjang domain akbid-ismahusada.info </t>
  </si>
  <si>
    <t>Nurlaela</t>
  </si>
  <si>
    <t>Biaya Kebersihan bln Januari 2025</t>
  </si>
  <si>
    <t>Alicia Nur Fadilah</t>
  </si>
  <si>
    <t>PERIODE JANUARI 2025</t>
  </si>
  <si>
    <t>Ke-5/Smt 3</t>
  </si>
  <si>
    <t>Dewi Nila Wati</t>
  </si>
  <si>
    <t>Cetak Spanduk AKBID</t>
  </si>
  <si>
    <t xml:space="preserve"> </t>
  </si>
  <si>
    <t>ira Puspitasari</t>
  </si>
  <si>
    <t>Kebutuhan ATK AKBID</t>
  </si>
  <si>
    <t>Biaya Kebutuhan AKBID &amp; Biaya Tukang</t>
  </si>
  <si>
    <t>Eny Indriyastuti</t>
  </si>
  <si>
    <t>Susulan</t>
  </si>
  <si>
    <t>Friska Wulan Sani</t>
  </si>
  <si>
    <t>Larisa Diranti Pratiwi</t>
  </si>
  <si>
    <t>Khoirun Nisa Putri Prihati</t>
  </si>
  <si>
    <t>Cetak 7 Poster Kesehatan Ukuran A3</t>
  </si>
  <si>
    <t>PERIODE FEBRUARI 2025</t>
  </si>
  <si>
    <t xml:space="preserve">Cahyani </t>
  </si>
  <si>
    <t xml:space="preserve">Biaya Kebersihan </t>
  </si>
  <si>
    <t>Putri Santiani Utami</t>
  </si>
  <si>
    <t>Chinta Bella Ambia</t>
  </si>
  <si>
    <t>II Asri'i</t>
  </si>
  <si>
    <t>Siti Hodijah</t>
  </si>
  <si>
    <t>Nana Mutiara</t>
  </si>
  <si>
    <t>Khoerunisa</t>
  </si>
  <si>
    <t>Isnayanti</t>
  </si>
  <si>
    <t>Siti Kholisoh</t>
  </si>
  <si>
    <t>Natasya Aurelia Az-Zahra</t>
  </si>
  <si>
    <t>Biaya kegiatan PKK 1 Semester III AKBID tgl 17 Feb sd 8 Maret 2025</t>
  </si>
  <si>
    <t>Biaya kegiatan PKDK Semester II AKBID 17 Feb sd 4 Maret 2025</t>
  </si>
  <si>
    <t>Biaya pembuatan KTM Mhs AKBID Smt 1 &amp; 2</t>
  </si>
  <si>
    <t>Cucu Nurhayati</t>
  </si>
  <si>
    <t>PERIODE MARET 2025</t>
  </si>
  <si>
    <t>Ke-6/Smt 3</t>
  </si>
  <si>
    <t>Alifia Rehana Pancarani</t>
  </si>
  <si>
    <t>Ridha Herdianingsih</t>
  </si>
  <si>
    <t>Aisa</t>
  </si>
  <si>
    <t>Seni FUadah</t>
  </si>
  <si>
    <t>Ke-2 sd 6/Smt 3</t>
  </si>
  <si>
    <t xml:space="preserve">Karyati </t>
  </si>
  <si>
    <t>Ke-1/Smt 4</t>
  </si>
  <si>
    <t>Syafira Deswita Sari</t>
  </si>
  <si>
    <t>Nur Setiawati</t>
  </si>
  <si>
    <t>Ke-5 sd 6/Smt 3</t>
  </si>
  <si>
    <t>Reni Supriyanti</t>
  </si>
  <si>
    <t>Seli Irawan</t>
  </si>
  <si>
    <t>Pendapatan Angsuran Bulanan Akbid</t>
  </si>
  <si>
    <t>Pendapatan Biaya Seragam</t>
  </si>
  <si>
    <t>PERIODE APRIL 2025</t>
  </si>
  <si>
    <t>Adinda Selina</t>
  </si>
  <si>
    <t xml:space="preserve">Seni Fuadahfitriani </t>
  </si>
  <si>
    <t>Intan Nur Alfiani Lilisula</t>
  </si>
  <si>
    <t>Warneli</t>
  </si>
  <si>
    <t>Biaya Sewa Gedung</t>
  </si>
  <si>
    <t>Fanny Mustikawaty</t>
  </si>
  <si>
    <t>Habibah</t>
  </si>
  <si>
    <t>Indrias Setia Yani</t>
  </si>
  <si>
    <t>PERIODE MEI 2025</t>
  </si>
  <si>
    <t>Pelita Anggun Palupi</t>
  </si>
  <si>
    <t>Ke-2 sd 3/Smt 4</t>
  </si>
  <si>
    <t>SIlviyanti</t>
  </si>
  <si>
    <t>Keke Rahmawati</t>
  </si>
  <si>
    <t>Nida Ayu Dwi Puspita</t>
  </si>
  <si>
    <t>Tiara Siti Maesaroh</t>
  </si>
  <si>
    <t>Nada Pratama</t>
  </si>
  <si>
    <t>Lira Rahma Fadilah</t>
  </si>
  <si>
    <t>Nita Ramadhani</t>
  </si>
  <si>
    <t>Ke-3/S2 sd mt 4</t>
  </si>
  <si>
    <t>PERIODE JUNI 2025</t>
  </si>
  <si>
    <t xml:space="preserve">Lili Yulia Pangesti </t>
  </si>
  <si>
    <t>FARAH SABILLA MELATI</t>
  </si>
  <si>
    <t>PRISKA AQILAH NONA</t>
  </si>
  <si>
    <t>AMELDA PUTRI</t>
  </si>
  <si>
    <t>JENNY VALENTINA</t>
  </si>
  <si>
    <t>KEKE RAHMAWATI</t>
  </si>
  <si>
    <t>AISA</t>
  </si>
  <si>
    <t>Biaya Iklan</t>
  </si>
  <si>
    <t>ELIS ERAWATI</t>
  </si>
  <si>
    <t>HANA PUTTI MELATI</t>
  </si>
  <si>
    <t>FANNY MUSTIKAWATI</t>
  </si>
  <si>
    <t>ANDA LUSIA MALIK</t>
  </si>
  <si>
    <t>ALINDA MUNAZILAH</t>
  </si>
  <si>
    <t>Ke-3 sd 4/Smt 3</t>
  </si>
  <si>
    <t>YESI NOVITA</t>
  </si>
  <si>
    <t>SISKA FIRNANDA</t>
  </si>
  <si>
    <t>NENGSIH NAWANGSIH</t>
  </si>
  <si>
    <t>Nadilla Tiara Musyaffa</t>
  </si>
  <si>
    <t>Atribut</t>
  </si>
  <si>
    <t>NITA RAMADHANI</t>
  </si>
  <si>
    <t>DEITA EGISTEVANI</t>
  </si>
  <si>
    <t>KARAYMA JASSYN ATTHAYLAH</t>
  </si>
  <si>
    <t>Pendapatan Atribut</t>
  </si>
  <si>
    <t>PERIODE JULI 2025</t>
  </si>
  <si>
    <t>RIKA ANNISA DENIA</t>
  </si>
  <si>
    <t>SEVI WULANDARI</t>
  </si>
  <si>
    <t>YUNIA SEPTIANI</t>
  </si>
  <si>
    <t>Ke-4 sd 5/Smt 4</t>
  </si>
  <si>
    <t>KARYATI</t>
  </si>
  <si>
    <t>NABILA FRIYANTI</t>
  </si>
  <si>
    <t>Ke-4/Smt 4</t>
  </si>
  <si>
    <t>DEWI NILA WATI</t>
  </si>
  <si>
    <t>SENI FUADAHFITRIANI</t>
  </si>
  <si>
    <t>KEKURANGAN</t>
  </si>
  <si>
    <t>Ke-2/Smt 4</t>
  </si>
  <si>
    <t>LILI YULIANI PANGESTY</t>
  </si>
  <si>
    <t>YAYANG MIRYANTI ROSIFA</t>
  </si>
  <si>
    <t>SYAFIRA DESWITA SARI</t>
  </si>
  <si>
    <t>SUMITHA DEWI</t>
  </si>
  <si>
    <t>Ke-3 sd 5/Smt 4</t>
  </si>
  <si>
    <t>IYEN SARTIKA</t>
  </si>
  <si>
    <t>II ASRI'I</t>
  </si>
  <si>
    <t xml:space="preserve">FITRIANI </t>
  </si>
  <si>
    <t>SRI HERYANTI</t>
  </si>
  <si>
    <t>FITRIA UTAMI</t>
  </si>
  <si>
    <t>SMT 4</t>
  </si>
  <si>
    <t>NADILLA TIARA</t>
  </si>
  <si>
    <t>FITRIANI</t>
  </si>
  <si>
    <t>Biaya Air</t>
  </si>
  <si>
    <t>RODOTUL JANAH</t>
  </si>
  <si>
    <t>VINA NURSAVINA</t>
  </si>
  <si>
    <t>Biaya Acara Capping Day</t>
  </si>
  <si>
    <t xml:space="preserve">Biaya Acara HUT RI </t>
  </si>
  <si>
    <t>GIYANTI MAHARANI</t>
  </si>
  <si>
    <t>UMI FAUZIYAH</t>
  </si>
  <si>
    <t>PERIODE AGUSTUS 2025</t>
  </si>
  <si>
    <t>Ke-6/Smt 4</t>
  </si>
  <si>
    <t xml:space="preserve">CAHYANI </t>
  </si>
  <si>
    <t>Honor Dosen AKBID an Eka Menik Setiani (UTS-UAS SMT II,III &amp; IV Per 17 Mar sd 18 Jul 2025)</t>
  </si>
  <si>
    <t>Honor Dosen AKBID an Suwendo (UTS-UAS SMT II,III &amp; IV Per 17 Mar sd 18 Jul 2025)</t>
  </si>
  <si>
    <t>Honor Dosen AKBID an Ari Fariz Mustafa (UTS-UAS SMT II,III &amp; IV Per 17 Mar sd 18 Jul 2025)</t>
  </si>
  <si>
    <t>Honor Dosen AKBID an Atik Elisa Sari (UTS-UAS SMT II,III &amp; IV Per 17 Mar sd 18 Jul 2025)</t>
  </si>
  <si>
    <t>Honor Dosen AKBID an Lucky Nelazany (UTS-UAS SMT II,III &amp; IV Per 17 Mar sd 18 Jul 2025)</t>
  </si>
  <si>
    <t xml:space="preserve">Honor Dosen AKBID an Renni F Permatasari (UTS-UAS SMT II,III &amp; IV Per 17 Mar sd 18 Jul 2025) </t>
  </si>
  <si>
    <t>Honor Dosen AKBID an Nina Anggraeni (UTS-UAS SMT II,III &amp; IV Per 17 Mar sd 18 Jul 2025)</t>
  </si>
  <si>
    <t xml:space="preserve">Honor Dosen AKBID an Abdul Aziz (UTS-UAS SMT II,III &amp; IV Per 17 Mar sd 18 Jul 2025) </t>
  </si>
  <si>
    <t>Honor Dosen AKBID an Hasyim (UTS-UAS SMT II,III &amp; IV Per 17 Mar sd 18 Jul 2025)</t>
  </si>
  <si>
    <t>Honor Dosen AKBID an Rina Utami (UTS-UAS SMT II,III &amp; IV Per 17 Mar sd 18 Jul 2025)</t>
  </si>
  <si>
    <t xml:space="preserve">Honor Dosen AKBID an Ade Irma Suryani (UTS-UAS SMT II,III &amp; IV Per 17 Mar sd 18 Jul 2025) </t>
  </si>
  <si>
    <t>Honor Dosen AKBID an Yandi Asmana (UTS-UAS SMT II,III &amp; IV Per 17 Mar sd 18 Jul 2025)</t>
  </si>
  <si>
    <t>Honor Dosen AKBID an Siti Hajar Ulfiyah (UTS-UAS SMT II,III &amp; IV Per 17 Mar sd 18 Jul 2025)</t>
  </si>
  <si>
    <t>Honor Dosen AKBID an Ninda Sulastin (UTS-UAS SMT II,III &amp; IV Per 17 Mar sd 18 Jul 2025)</t>
  </si>
  <si>
    <t xml:space="preserve">Honor Dosen AKBID an Indah Mumtazah (UTS-UAS SMT II,III &amp; IV Per 17 Mar sd 18 Jul 2025) </t>
  </si>
  <si>
    <t xml:space="preserve">KARYATI </t>
  </si>
  <si>
    <t>Ke-5/Smt 4</t>
  </si>
  <si>
    <t xml:space="preserve">NADILLA TIARA MUSYAFFAH </t>
  </si>
  <si>
    <t>Anggaran PKK II SMT IV di Puskesmas Cirebon &amp; BPM (tgl 11 sd 23 Agt 2025)</t>
  </si>
  <si>
    <t>Anggaran PKK II SMT IV di BPM (tgl 1 sd 6 Sept 2025)</t>
  </si>
  <si>
    <t>Anggaran KDPK SMT II (Reguler) di RS Permata (tgl 11 sd 23 Agt 2025)</t>
  </si>
  <si>
    <t>Anggaran KDPK SMT II (Karyawan) di Klinik Dunia Medika Cirebon (tgl 11 sd 17 Agt 2025)</t>
  </si>
  <si>
    <t>Anggaran Pembekalan di DINKES CIREBON tgl 7 Agt 2025</t>
  </si>
  <si>
    <t>HELLUA SALWA MUHYII</t>
  </si>
  <si>
    <t>KHOIRUN NISA PUTRI PRIHATI</t>
  </si>
  <si>
    <t>MARSHELLA ALVIA MAGHFIROH PERMATA</t>
  </si>
  <si>
    <t>IRA PUSPITASARI</t>
  </si>
  <si>
    <t>SITI ROHANI HERMAWAN</t>
  </si>
  <si>
    <t>LATIFATUL KHASANAH</t>
  </si>
  <si>
    <t>Biaya Sewa</t>
  </si>
  <si>
    <t>EKA YUNI MAULIDAH</t>
  </si>
  <si>
    <t>PERIODE SEPTEMBER 2025</t>
  </si>
  <si>
    <t>NADA PRATAMA</t>
  </si>
  <si>
    <t>Cicilan kedua anggaran pembangunan sekat asrama, pentri &amp; toilet, cat sekat kantor AKBID</t>
  </si>
  <si>
    <t>8 Sept 2025</t>
  </si>
  <si>
    <t>DP Anggaran PKKMB &amp; MAKRAB AKBID tgl 14 sd 15 Sept 2025</t>
  </si>
  <si>
    <t>Pelunasan kedua anggaran pembangunan sekat asrama, pentri &amp; toilet, cat sekat kantor AKBID</t>
  </si>
  <si>
    <t>9 Sept 2025</t>
  </si>
  <si>
    <t>MARYANI</t>
  </si>
  <si>
    <t>10 Sept 2025</t>
  </si>
  <si>
    <t>ELSA WARDANI</t>
  </si>
  <si>
    <t>11 Sept 2025</t>
  </si>
  <si>
    <t>AULIA HARYANTI</t>
  </si>
  <si>
    <t>CAHYANI</t>
  </si>
  <si>
    <t>Praktik</t>
  </si>
  <si>
    <t>Anggaran ATK Operasional AKBID bln Sep 2025</t>
  </si>
  <si>
    <t>12 Sept 2025</t>
  </si>
  <si>
    <t>NADILLA TIARA MUSYAFFAH</t>
  </si>
  <si>
    <t>Pelunasan Anggaran PKKMB &amp; MAKRAB AKBID tgl 14 sd 15 September 2025</t>
  </si>
  <si>
    <t>13 Sept 2025</t>
  </si>
  <si>
    <t>DP Seragam &amp; Almamater AKBID (33 Mahasiswa)</t>
  </si>
  <si>
    <t>14 Sept 2025</t>
  </si>
  <si>
    <t>CUCU NURHAYATI</t>
  </si>
  <si>
    <t>Biaya Pengiriman</t>
  </si>
  <si>
    <t>17 Sept 2025</t>
  </si>
  <si>
    <t>SRI MARYANI</t>
  </si>
  <si>
    <t>23 Sept 2025</t>
  </si>
  <si>
    <t>24 Sept 2025</t>
  </si>
  <si>
    <t>RIDHA HERDIANINGSIH</t>
  </si>
  <si>
    <t>30 Sept 2025</t>
  </si>
  <si>
    <t xml:space="preserve">FANNY MUSTIKAWATI </t>
  </si>
  <si>
    <t>PERIODE OKTOBER 2025</t>
  </si>
  <si>
    <t>Ke-1/Smt 5</t>
  </si>
  <si>
    <t>FRISKA WULAN SANI</t>
  </si>
  <si>
    <t>CHINTA BELLA AMBIA</t>
  </si>
  <si>
    <t>NUR SETIAWATI</t>
  </si>
  <si>
    <t>MARSHELLA ALVIA MAGHFIROH</t>
  </si>
  <si>
    <t>INTAN NUR ALFIANI LILISULA</t>
  </si>
  <si>
    <t>LIRA RAHMA FADILAH</t>
  </si>
  <si>
    <t>NANA MUTIARA</t>
  </si>
  <si>
    <t>Biaya Reaktivasi NPWP, EFIN &amp; SPT YPPK ISMA HUSADA CIREBON</t>
  </si>
  <si>
    <t>TRIYANA</t>
  </si>
  <si>
    <t>NENDEN ANANDITA</t>
  </si>
  <si>
    <t>Pelunasan Seragam &amp; Almamater AKBID (33 Mahasiswa)</t>
  </si>
  <si>
    <t>Biaya Perjalanan</t>
  </si>
  <si>
    <t xml:space="preserve">SUMITHA DEWI </t>
  </si>
  <si>
    <t xml:space="preserve">RIDHA HERDIANINGSIH </t>
  </si>
  <si>
    <t>TETI ROSMAWATI</t>
  </si>
  <si>
    <t xml:space="preserve">SYAFIRA DESWITA SARI </t>
  </si>
  <si>
    <t>Ke-2 sd 3/Smt 2</t>
  </si>
  <si>
    <t>PERIODE NOVEMBER 2025</t>
  </si>
  <si>
    <t>K2</t>
  </si>
  <si>
    <t>FEE MARKETING</t>
  </si>
  <si>
    <t>ADMIN BANK</t>
  </si>
  <si>
    <t xml:space="preserve">NANA MUTIARA </t>
  </si>
  <si>
    <t xml:space="preserve">II ASRI'I </t>
  </si>
  <si>
    <t>Ke-2 sd 4/Smt 4</t>
  </si>
  <si>
    <t>Reimburse bayar DAMKAR di AKBID</t>
  </si>
  <si>
    <t xml:space="preserve">FITRIA UTAMI </t>
  </si>
  <si>
    <t>DEDE RIZKA SUSILIAWATI</t>
  </si>
  <si>
    <t>SUSI SUSILAWATI</t>
  </si>
  <si>
    <t>Pembayaran Pajak AKBID</t>
  </si>
  <si>
    <t>Lainnya</t>
  </si>
  <si>
    <t>BNI AKBID</t>
  </si>
  <si>
    <t>Pembayaran Akreditasi AKBID (567 / INV / LAM-PTKes / XI / 2025)</t>
  </si>
  <si>
    <t>WULAN</t>
  </si>
  <si>
    <t>Biaya konsumsi dosen UTS AKBID</t>
  </si>
  <si>
    <t>Pengeluaran Fee Marketing</t>
  </si>
  <si>
    <t>Pembayaran Akreditasi AKBID (Rek CV ke Rek AKBID)</t>
  </si>
  <si>
    <t>Modal awal AKBID</t>
  </si>
  <si>
    <t>PERIODE DESEMBER 2025</t>
  </si>
  <si>
    <t>KAMPUS</t>
  </si>
  <si>
    <t>1 Des 2025</t>
  </si>
  <si>
    <t>Ke-2 sd 3/Smt 5</t>
  </si>
  <si>
    <t>2 Des 2025</t>
  </si>
  <si>
    <t>3 Des 2025</t>
  </si>
  <si>
    <t xml:space="preserve">CHINTA BELLA AMBIA </t>
  </si>
  <si>
    <t>4 Des 2025</t>
  </si>
  <si>
    <t>Ke-2/Smt 5</t>
  </si>
  <si>
    <t>Biaya Pajak PPH 23 Akreditasi AKBID</t>
  </si>
  <si>
    <t>Biaya Cetak</t>
  </si>
  <si>
    <t>NUR AFIFAH</t>
  </si>
  <si>
    <t>Ke-3/Smt 5</t>
  </si>
  <si>
    <t>IKASIH</t>
  </si>
  <si>
    <t>TUNAI</t>
  </si>
  <si>
    <t>CHOIRUNNISAH FAZA</t>
  </si>
  <si>
    <t>AULIA FEBRIANI</t>
  </si>
  <si>
    <t>HELSYA MAHARANI</t>
  </si>
  <si>
    <t>KARYAT</t>
  </si>
  <si>
    <t>Pendapatan Biaya Cetak</t>
  </si>
  <si>
    <t>Modal awal</t>
  </si>
  <si>
    <t>Admin bank</t>
  </si>
  <si>
    <t>Tabungan AKBID</t>
  </si>
  <si>
    <t>PERIODE JANUARI 2026</t>
  </si>
  <si>
    <t>VALIDASI FEE</t>
  </si>
  <si>
    <t>NURFIKASARI</t>
  </si>
  <si>
    <t>Smt 1</t>
  </si>
  <si>
    <t>MARSHELA ALVIA MAGHFIROH PERMATA</t>
  </si>
  <si>
    <t>Ke-4/Smt 5</t>
  </si>
  <si>
    <t xml:space="preserve">Wifi dan Listrik </t>
  </si>
  <si>
    <t>Ke-4 sd 6/Smt 2</t>
  </si>
  <si>
    <t xml:space="preserve"> IKASIH</t>
  </si>
  <si>
    <t>ROSADATUN AULIA</t>
  </si>
  <si>
    <t xml:space="preserve"> LIRA RAHMA FADILAH</t>
  </si>
  <si>
    <t>AULIA KHUMAERO KHOLILAH</t>
  </si>
  <si>
    <t xml:space="preserve">DEWI NILA WATI </t>
  </si>
  <si>
    <t>NAURO ALIEFIA</t>
  </si>
  <si>
    <t xml:space="preserve">MARSHELA ALVIA MAGHFIROH PERMATA </t>
  </si>
  <si>
    <t>NUNENG FADLA MARWAH</t>
  </si>
  <si>
    <t>SUSAN NUR AYU</t>
  </si>
  <si>
    <t>SYAFIRAH DESWITA SARI</t>
  </si>
  <si>
    <t xml:space="preserve">JENNY VALENTINA </t>
  </si>
  <si>
    <t>DEDE RIZKA SUSILAWATI</t>
  </si>
  <si>
    <t>Ke-1 sd 3/Smt 3</t>
  </si>
  <si>
    <t>FARAH SANILLAH MELATI</t>
  </si>
  <si>
    <t>Ke-5/smt 1</t>
  </si>
  <si>
    <t>Pendapatan Biaya Asrama</t>
  </si>
  <si>
    <t>AKBID ISMA HUSADA</t>
  </si>
  <si>
    <t>PERIODE FEBRUARI 2026</t>
  </si>
  <si>
    <t>Ke-3 sd 4/Smt 4</t>
  </si>
  <si>
    <t xml:space="preserve">ANGGUN WIDYASTUTI PUTRI </t>
  </si>
  <si>
    <t>Asrama</t>
  </si>
  <si>
    <t>Nov-Des 2025</t>
  </si>
  <si>
    <t>Semester 1</t>
  </si>
  <si>
    <t xml:space="preserve">
</t>
  </si>
  <si>
    <t>Januari</t>
  </si>
  <si>
    <t>MEMBERIKAN TIP KE DAMKAR</t>
  </si>
  <si>
    <t>-</t>
  </si>
  <si>
    <t>KOST EKA MENIK SETIANI JAN &amp; FEB</t>
  </si>
  <si>
    <t>KOST SUSI SUSANTI JAN &amp; FEB</t>
  </si>
  <si>
    <t>MEMBELI LINK ZOOM PREMIUM UNTUK BIMBINGAN AKRE</t>
  </si>
  <si>
    <t>MEMBUAT BENDERA AKBID &amp; HIMA</t>
  </si>
  <si>
    <t>UANG MAKAN 3 HARI ERMILYA RESTIANI JAUHARY</t>
  </si>
  <si>
    <t xml:space="preserve">IURAN SAMPAH AKBID </t>
  </si>
  <si>
    <t>sisa bulan desember</t>
  </si>
  <si>
    <t>ICHA NURSIFA</t>
  </si>
  <si>
    <t>Ke-6 / Smt 1</t>
  </si>
  <si>
    <t>TIARA ADITIA</t>
  </si>
  <si>
    <t>FAUZUAH RAHMAWATI</t>
  </si>
  <si>
    <t>Ke-5/Smt 5</t>
  </si>
  <si>
    <t>KRS</t>
  </si>
  <si>
    <t>Semester 2</t>
  </si>
  <si>
    <t>Semester 5</t>
  </si>
  <si>
    <t>HONOR DOSEN RENNI F PERMATASARI</t>
  </si>
  <si>
    <t>HONOR DOSEN EGI MIFTAHUDIN FALLAH</t>
  </si>
  <si>
    <t>HONOR DOSEN EKA MENIK SETIANI</t>
  </si>
  <si>
    <t>HONOR DOSEN JAJANG LALAN</t>
  </si>
  <si>
    <t>HONOR DOSEN NINA ANGGRAENI</t>
  </si>
  <si>
    <t>HONOR DOSEN INDAH FRIDAH MUMTAZAH</t>
  </si>
  <si>
    <t>HONOR DOSEN MUHAMMAD LUTHFI ICHSAN SYAM</t>
  </si>
  <si>
    <t>HONOR DOSEN IQBAL NUR ASYEGAP</t>
  </si>
  <si>
    <t>HONOR DOSEN LUCKY NELAZYANI</t>
  </si>
  <si>
    <t>HONOR DOSEN MIMIN SUMIYATI</t>
  </si>
  <si>
    <t>HONOR DOSEN SOPANDI</t>
  </si>
  <si>
    <t>HONOR DOSEN ABU MASKUR</t>
  </si>
  <si>
    <t>HONOR DOSEN SARI PRAMUNDARI</t>
  </si>
  <si>
    <t>HONOR DOSEN RINI HANDAYANI</t>
  </si>
  <si>
    <t>HONOR DOSEN ADE IRMA SURTANI</t>
  </si>
  <si>
    <t>HONOR DOSEN NINDA SULASTIN</t>
  </si>
  <si>
    <t>HONOR DOSEN HASYIM</t>
  </si>
  <si>
    <t>HONOR DOSEN FIDRYA SA'HADA</t>
  </si>
  <si>
    <t>HONOR DOSEN SITI HAJAR ULFIYAH</t>
  </si>
  <si>
    <t>HONOR DOSEN MUHAMAD ZULFIKAR</t>
  </si>
  <si>
    <t>HONOR DOSEN SUSI SUSANTI</t>
  </si>
  <si>
    <t>BIAYA PERJALANAN DINAS KE AKBID</t>
  </si>
  <si>
    <t>BIAYA BELI BAHAN PLAFON AKBID</t>
  </si>
  <si>
    <t>AULIA KHUMAERO</t>
  </si>
  <si>
    <t>LISTRIK &amp; WIFI AKBID</t>
  </si>
  <si>
    <t>BIAYA PERAWATAN AC BULAN FEB, MAR, APRL</t>
  </si>
  <si>
    <t>Ke-1 sd 2/ Smt 2</t>
  </si>
  <si>
    <t>LEGALISIR IJAZAH ALUMNI NOVI FITRIANI</t>
  </si>
  <si>
    <t>Ke-1/ Smt 2</t>
  </si>
  <si>
    <t>Ke-6/ Smt 1</t>
  </si>
  <si>
    <t>Ke-5/ Smt 4</t>
  </si>
  <si>
    <t>KAS AKBID</t>
  </si>
  <si>
    <t>Ke-5/ Smt 5</t>
  </si>
  <si>
    <t>SILVIYANTI</t>
  </si>
  <si>
    <t>Ke-5 sd 6/ Smt 3</t>
  </si>
  <si>
    <t>Ke-1/ Smt 2/ Smt 4</t>
  </si>
  <si>
    <t>Ke-3/ Smt 4</t>
  </si>
  <si>
    <t>Bulan Januari</t>
  </si>
  <si>
    <t>Ke-1/ Smt 4</t>
  </si>
  <si>
    <t>JENNI VALENTINA</t>
  </si>
  <si>
    <t>Ke- 4/ Smt 1</t>
  </si>
  <si>
    <t>Ke- 5/ Smt 1</t>
  </si>
  <si>
    <t>DANA DINAS KE AKBID</t>
  </si>
  <si>
    <t>Pengeluaran Gaji Dosen Smstr Ganjil</t>
  </si>
  <si>
    <t>PERIODE MARET 2026</t>
  </si>
  <si>
    <t>TASYAKILA NURSIVA</t>
  </si>
  <si>
    <t>Ke- 5 sd 6 / Smt 3</t>
  </si>
  <si>
    <t>Ke- 1 sd 2 / Smt 5</t>
  </si>
  <si>
    <t>FANNI MUSTIKAWATI</t>
  </si>
  <si>
    <t>Ke- 2 sd 6 / Smt 4</t>
  </si>
  <si>
    <t>Ke- 6 / Smt 4</t>
  </si>
  <si>
    <t>Ke- 1 sd 2 / Smt 2</t>
  </si>
  <si>
    <t>PKMD &amp; KTI</t>
  </si>
  <si>
    <t>Semester 6</t>
  </si>
  <si>
    <t xml:space="preserve">KEKE RAHMAWATI </t>
  </si>
  <si>
    <t>KOS EKA MENIK SETIANI</t>
  </si>
  <si>
    <t>Bulan Maret</t>
  </si>
  <si>
    <t>KOS SUSI SUSANTI</t>
  </si>
  <si>
    <t>DANA OPRASIONAL DARI PAK RONI SHERLY</t>
  </si>
  <si>
    <t>Reimburse</t>
  </si>
  <si>
    <t>FEE KEDISIPLINAN STAF AKBID</t>
  </si>
  <si>
    <t>Februari</t>
  </si>
  <si>
    <t>HANA PUTI MELATI</t>
  </si>
  <si>
    <t>Ke- 1/ Smt 2</t>
  </si>
  <si>
    <t>Ke- 1 sd 6 / Smt 5</t>
  </si>
  <si>
    <t xml:space="preserve">JENNY VALENTINE </t>
  </si>
  <si>
    <t>Ke- 6 / Smt 1</t>
  </si>
  <si>
    <t>Ke- 1 / Smt 2</t>
  </si>
  <si>
    <t>Ke 1 sd 2 / Smt 5</t>
  </si>
  <si>
    <t xml:space="preserve">ELIS ERAWATI </t>
  </si>
  <si>
    <t>AULIA NURJANA</t>
  </si>
  <si>
    <t>Ke- 1 sd 2/ Smt 5</t>
  </si>
  <si>
    <t>INDRI APRILUS</t>
  </si>
  <si>
    <t>Semeter 4</t>
  </si>
  <si>
    <t>Ke- 6 / Smt 5</t>
  </si>
  <si>
    <t>Biaya PKMD &amp; KTI</t>
  </si>
  <si>
    <t>JENNY VALENTINE</t>
  </si>
  <si>
    <t>Ke- 4 sd 5/ Smt 3</t>
  </si>
  <si>
    <t xml:space="preserve">FARAH SABILLA MELATI </t>
  </si>
  <si>
    <t>Ke- 2 / Smt 2</t>
  </si>
  <si>
    <t>ANNISA RAMADHANI</t>
  </si>
  <si>
    <t>PUTRI SELLYVIA FITRAH</t>
  </si>
  <si>
    <t xml:space="preserve">SENI FUADAHFITRIANI </t>
  </si>
  <si>
    <t>Semester 3</t>
  </si>
  <si>
    <t>Ke- 1 sd 2/ Smt 4</t>
  </si>
  <si>
    <t>SILVA PUTRI YUWINA</t>
  </si>
  <si>
    <t>ZILDA SOLEHA</t>
  </si>
  <si>
    <t>DANA KEBUTUHAN LAB. KEBIDANAN</t>
  </si>
  <si>
    <t>DANA OPRASINAL BULAN FEB-APRL</t>
  </si>
  <si>
    <t>MEMBELI 3 PCS APAR 1KG</t>
  </si>
  <si>
    <t>Pendapatan Biaya PKMD &amp; KTI</t>
  </si>
  <si>
    <t>PERIODE APRIL 2026</t>
  </si>
  <si>
    <t>1 Aprl 2026</t>
  </si>
  <si>
    <t xml:space="preserve">LILI YULIANI PANGESTY </t>
  </si>
  <si>
    <t>Ke- 1 / Smt 5</t>
  </si>
  <si>
    <t>4 Aprl 2026</t>
  </si>
  <si>
    <t>Fee kedisiplinan staf Akbid</t>
  </si>
  <si>
    <t>RAB Perjalanan Dinas ke Akbid untuk Pak Priyadi dan Pak Estyan Abi Pratikno</t>
  </si>
  <si>
    <t>5 Aprl 2026</t>
  </si>
  <si>
    <t>CHINTYA BELLA AMBIA</t>
  </si>
  <si>
    <t>6 Aprl 2026</t>
  </si>
  <si>
    <t xml:space="preserve">HANA PUTTI MELATI </t>
  </si>
  <si>
    <t xml:space="preserve">IYEN SARTIKA </t>
  </si>
  <si>
    <t>LUNAS</t>
  </si>
  <si>
    <t>JENNI VALENTIN</t>
  </si>
  <si>
    <t>8 Aprl 2026</t>
  </si>
  <si>
    <t xml:space="preserve">YUNIA SEPTIANI </t>
  </si>
  <si>
    <t>Ke- 1 sd 2/ Smt 6</t>
  </si>
  <si>
    <t>Biaya Sewa Gedung AKBID 2026-2027</t>
  </si>
  <si>
    <t>10 Aprl 2026</t>
  </si>
  <si>
    <t>Ke- 1 / Smt 4</t>
  </si>
  <si>
    <t>Biaya Sekat keperluan ruang warek dan BK</t>
  </si>
  <si>
    <t>CICILAN HER</t>
  </si>
  <si>
    <t>Wifi Akbid</t>
  </si>
  <si>
    <t>Kos dosen ibu susi susanti</t>
  </si>
  <si>
    <t>Kos dosen ibu eka menik setiani</t>
  </si>
  <si>
    <t>PPH 21 AKBID</t>
  </si>
  <si>
    <t>Sekat keperluan ruang warek &amp; BK</t>
  </si>
  <si>
    <t>Reimbuse membeli Gre shika, pak, dan ongkir</t>
  </si>
  <si>
    <t>Reimbuse membeli 2 materai</t>
  </si>
  <si>
    <t>Reimbuse membeli 2 rim kertas HVS A4</t>
  </si>
  <si>
    <t>Reimbuse membeli bensin 2 liter untuk alat potong rumput Akbid</t>
  </si>
  <si>
    <t>Reimbuse Listrik Akbid bulan Maret</t>
  </si>
  <si>
    <t>Reimbuse Wifi Akbid bulan Maret</t>
  </si>
  <si>
    <t>MIRA RAHMAYANI</t>
  </si>
  <si>
    <t>ALOKASI SIAKAD</t>
  </si>
  <si>
    <t>Row Labels</t>
  </si>
  <si>
    <t>Grand Total</t>
  </si>
  <si>
    <t>Sum of NOMINAL</t>
  </si>
  <si>
    <t>(blank)</t>
  </si>
  <si>
    <t>done</t>
  </si>
  <si>
    <t>siakad</t>
  </si>
  <si>
    <t>lebih 100</t>
  </si>
  <si>
    <t>lebih 600</t>
  </si>
  <si>
    <t>kurang 250</t>
  </si>
  <si>
    <t>lebih 350</t>
  </si>
  <si>
    <t>kurang 50</t>
  </si>
  <si>
    <t>lebih 500</t>
  </si>
  <si>
    <t>lebih 750000</t>
  </si>
  <si>
    <t>lebih 250000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</si>
</sst>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&quot; &quot;mmm&quot; &quot;yyyy"/>
    <numFmt numFmtId="165" formatCode="[$Rp-421]#,##0"/>
    <numFmt numFmtId="166" formatCode="d\ mmm\ yyyy"/>
    <numFmt numFmtId="167" formatCode="_-[$Rp-421]* #,##0_-;_-[$Rp-421]* \-#,##0_-;_-[$Rp-421]* &quot;-&quot;??_-;_-@"/>
  </numFmts>
  <fonts count="16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0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Calibri"/>
    </font>
    <font>
      <sz val="11"/>
      <color theme="1"/>
      <name val="Arial"/>
    </font>
    <font>
      <sz val="11"/>
      <color theme="1"/>
      <name val="Arial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DD7E6B"/>
        <bgColor rgb="FFDD7E6B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7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21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/>
    <xf numFmtId="165" fontId="3" fillId="0" borderId="3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5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1" fillId="0" borderId="6" xfId="0" applyNumberFormat="1" applyFont="1" applyBorder="1" applyAlignment="1">
      <alignment horizontal="right"/>
    </xf>
    <xf numFmtId="167" fontId="1" fillId="2" borderId="3" xfId="0" applyNumberFormat="1" applyFont="1" applyFill="1" applyBorder="1" applyAlignment="1">
      <alignment horizontal="right"/>
    </xf>
    <xf numFmtId="167" fontId="1" fillId="0" borderId="6" xfId="0" applyNumberFormat="1" applyFont="1" applyBorder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1" fillId="0" borderId="4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167" fontId="1" fillId="0" borderId="4" xfId="0" applyNumberFormat="1" applyFont="1" applyBorder="1" applyAlignment="1">
      <alignment horizontal="right"/>
    </xf>
    <xf numFmtId="0" fontId="1" fillId="3" borderId="5" xfId="0" applyFont="1" applyFill="1" applyBorder="1" applyAlignment="1"/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7" fontId="1" fillId="3" borderId="6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1" fillId="3" borderId="6" xfId="0" applyNumberFormat="1" applyFont="1" applyFill="1" applyBorder="1" applyAlignment="1"/>
    <xf numFmtId="0" fontId="1" fillId="3" borderId="3" xfId="0" applyFont="1" applyFill="1" applyBorder="1" applyAlignment="1">
      <alignment horizontal="center"/>
    </xf>
    <xf numFmtId="167" fontId="6" fillId="2" borderId="12" xfId="0" applyNumberFormat="1" applyFont="1" applyFill="1" applyBorder="1" applyAlignment="1">
      <alignment horizontal="right"/>
    </xf>
    <xf numFmtId="167" fontId="6" fillId="2" borderId="15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6" fillId="2" borderId="15" xfId="0" applyNumberFormat="1" applyFont="1" applyFill="1" applyBorder="1" applyAlignment="1">
      <alignment horizontal="right"/>
    </xf>
    <xf numFmtId="167" fontId="6" fillId="2" borderId="2" xfId="0" applyNumberFormat="1" applyFont="1" applyFill="1" applyBorder="1" applyAlignment="1">
      <alignment horizontal="right"/>
    </xf>
    <xf numFmtId="167" fontId="6" fillId="0" borderId="17" xfId="0" applyNumberFormat="1" applyFont="1" applyBorder="1" applyAlignment="1">
      <alignment horizontal="right"/>
    </xf>
    <xf numFmtId="167" fontId="6" fillId="2" borderId="2" xfId="0" applyNumberFormat="1" applyFont="1" applyFill="1" applyBorder="1" applyAlignment="1">
      <alignment horizontal="right"/>
    </xf>
    <xf numFmtId="167" fontId="6" fillId="0" borderId="17" xfId="0" applyNumberFormat="1" applyFont="1" applyBorder="1" applyAlignment="1">
      <alignment horizontal="right"/>
    </xf>
    <xf numFmtId="167" fontId="3" fillId="5" borderId="18" xfId="0" applyNumberFormat="1" applyFont="1" applyFill="1" applyBorder="1" applyAlignment="1">
      <alignment horizontal="right"/>
    </xf>
    <xf numFmtId="167" fontId="7" fillId="5" borderId="18" xfId="0" applyNumberFormat="1" applyFont="1" applyFill="1" applyBorder="1" applyAlignment="1">
      <alignment horizontal="center"/>
    </xf>
    <xf numFmtId="0" fontId="6" fillId="0" borderId="0" xfId="0" applyFont="1" applyAlignment="1"/>
    <xf numFmtId="0" fontId="3" fillId="7" borderId="24" xfId="0" applyFont="1" applyFill="1" applyBorder="1" applyAlignment="1"/>
    <xf numFmtId="0" fontId="1" fillId="7" borderId="24" xfId="0" applyFont="1" applyFill="1" applyBorder="1" applyAlignment="1"/>
    <xf numFmtId="0" fontId="5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7" fontId="1" fillId="0" borderId="6" xfId="0" applyNumberFormat="1" applyFont="1" applyBorder="1" applyAlignment="1">
      <alignment horizontal="center"/>
    </xf>
    <xf numFmtId="167" fontId="1" fillId="2" borderId="3" xfId="0" applyNumberFormat="1" applyFont="1" applyFill="1" applyBorder="1" applyAlignment="1">
      <alignment horizontal="center"/>
    </xf>
    <xf numFmtId="167" fontId="1" fillId="3" borderId="3" xfId="0" applyNumberFormat="1" applyFont="1" applyFill="1" applyBorder="1" applyAlignment="1"/>
    <xf numFmtId="0" fontId="5" fillId="0" borderId="3" xfId="0" applyFont="1" applyBorder="1" applyAlignment="1"/>
    <xf numFmtId="167" fontId="1" fillId="0" borderId="6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horizontal="center"/>
    </xf>
    <xf numFmtId="167" fontId="6" fillId="2" borderId="12" xfId="0" applyNumberFormat="1" applyFont="1" applyFill="1" applyBorder="1" applyAlignment="1">
      <alignment horizontal="right"/>
    </xf>
    <xf numFmtId="0" fontId="1" fillId="0" borderId="5" xfId="0" applyFont="1" applyBorder="1" applyAlignment="1"/>
    <xf numFmtId="167" fontId="1" fillId="0" borderId="6" xfId="0" applyNumberFormat="1" applyFont="1" applyBorder="1" applyAlignment="1"/>
    <xf numFmtId="0" fontId="1" fillId="0" borderId="5" xfId="0" applyFont="1" applyBorder="1" applyAlignment="1"/>
    <xf numFmtId="0" fontId="6" fillId="2" borderId="3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67" fontId="1" fillId="0" borderId="5" xfId="0" applyNumberFormat="1" applyFont="1" applyBorder="1" applyAlignment="1">
      <alignment horizontal="right"/>
    </xf>
    <xf numFmtId="0" fontId="6" fillId="0" borderId="3" xfId="0" applyFont="1" applyBorder="1" applyAlignment="1"/>
    <xf numFmtId="0" fontId="1" fillId="0" borderId="4" xfId="0" applyFont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6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/>
    <xf numFmtId="0" fontId="6" fillId="0" borderId="3" xfId="0" applyFont="1" applyBorder="1" applyAlignment="1"/>
    <xf numFmtId="164" fontId="1" fillId="0" borderId="5" xfId="0" applyNumberFormat="1" applyFont="1" applyBorder="1" applyAlignment="1">
      <alignment horizontal="center"/>
    </xf>
    <xf numFmtId="0" fontId="1" fillId="3" borderId="32" xfId="0" applyFont="1" applyFill="1" applyBorder="1" applyAlignment="1"/>
    <xf numFmtId="0" fontId="1" fillId="3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6" xfId="0" applyFont="1" applyFill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7" fontId="1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0" fontId="1" fillId="3" borderId="3" xfId="0" applyFont="1" applyFill="1" applyBorder="1" applyAlignment="1"/>
    <xf numFmtId="167" fontId="6" fillId="3" borderId="6" xfId="0" applyNumberFormat="1" applyFont="1" applyFill="1" applyBorder="1" applyAlignment="1">
      <alignment horizontal="center" vertical="center"/>
    </xf>
    <xf numFmtId="167" fontId="6" fillId="3" borderId="6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5" fillId="0" borderId="0" xfId="0" applyFont="1" applyAlignment="1"/>
    <xf numFmtId="166" fontId="6" fillId="0" borderId="5" xfId="0" applyNumberFormat="1" applyFont="1" applyBorder="1" applyAlignment="1"/>
    <xf numFmtId="0" fontId="6" fillId="3" borderId="6" xfId="0" applyFont="1" applyFill="1" applyBorder="1" applyAlignment="1"/>
    <xf numFmtId="0" fontId="6" fillId="3" borderId="3" xfId="0" applyFont="1" applyFill="1" applyBorder="1" applyAlignment="1"/>
    <xf numFmtId="0" fontId="6" fillId="3" borderId="3" xfId="0" applyFont="1" applyFill="1" applyBorder="1" applyAlignment="1"/>
    <xf numFmtId="0" fontId="1" fillId="3" borderId="3" xfId="0" applyFont="1" applyFill="1" applyBorder="1" applyAlignment="1">
      <alignment horizontal="center"/>
    </xf>
    <xf numFmtId="167" fontId="6" fillId="3" borderId="6" xfId="0" applyNumberFormat="1" applyFont="1" applyFill="1" applyBorder="1" applyAlignment="1"/>
    <xf numFmtId="167" fontId="6" fillId="3" borderId="3" xfId="0" applyNumberFormat="1" applyFont="1" applyFill="1" applyBorder="1" applyAlignment="1"/>
    <xf numFmtId="167" fontId="6" fillId="3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6" xfId="0" applyNumberFormat="1" applyFont="1" applyBorder="1" applyAlignment="1"/>
    <xf numFmtId="166" fontId="1" fillId="0" borderId="6" xfId="0" applyNumberFormat="1" applyFont="1" applyBorder="1" applyAlignment="1">
      <alignment horizontal="center"/>
    </xf>
    <xf numFmtId="167" fontId="1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3" xfId="0" applyFont="1" applyFill="1" applyBorder="1" applyAlignment="1">
      <alignment horizontal="center"/>
    </xf>
    <xf numFmtId="167" fontId="1" fillId="2" borderId="6" xfId="0" applyNumberFormat="1" applyFont="1" applyFill="1" applyBorder="1" applyAlignment="1">
      <alignment horizontal="right"/>
    </xf>
    <xf numFmtId="167" fontId="6" fillId="0" borderId="33" xfId="0" applyNumberFormat="1" applyFont="1" applyBorder="1" applyAlignment="1">
      <alignment horizontal="right"/>
    </xf>
    <xf numFmtId="0" fontId="5" fillId="0" borderId="34" xfId="0" applyFont="1" applyBorder="1"/>
    <xf numFmtId="167" fontId="6" fillId="2" borderId="37" xfId="0" applyNumberFormat="1" applyFont="1" applyFill="1" applyBorder="1" applyAlignment="1">
      <alignment horizontal="right"/>
    </xf>
    <xf numFmtId="0" fontId="5" fillId="0" borderId="38" xfId="0" applyFont="1" applyBorder="1"/>
    <xf numFmtId="165" fontId="1" fillId="0" borderId="0" xfId="0" applyNumberFormat="1" applyFont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167" fontId="6" fillId="0" borderId="38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3" xfId="0" applyFont="1" applyBorder="1" applyAlignment="1"/>
    <xf numFmtId="0" fontId="1" fillId="0" borderId="6" xfId="0" applyFont="1" applyBorder="1" applyAlignment="1"/>
    <xf numFmtId="0" fontId="1" fillId="0" borderId="5" xfId="0" applyFont="1" applyBorder="1" applyAlignment="1">
      <alignment horizontal="left"/>
    </xf>
    <xf numFmtId="0" fontId="1" fillId="3" borderId="14" xfId="0" applyFont="1" applyFill="1" applyBorder="1" applyAlignment="1"/>
    <xf numFmtId="0" fontId="1" fillId="3" borderId="14" xfId="0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right"/>
    </xf>
    <xf numFmtId="167" fontId="3" fillId="5" borderId="18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1" fillId="3" borderId="14" xfId="0" applyNumberFormat="1" applyFont="1" applyFill="1" applyBorder="1" applyAlignment="1">
      <alignment horizontal="right"/>
    </xf>
    <xf numFmtId="167" fontId="1" fillId="3" borderId="14" xfId="0" applyNumberFormat="1" applyFont="1" applyFill="1" applyBorder="1" applyAlignment="1">
      <alignment horizontal="right"/>
    </xf>
    <xf numFmtId="0" fontId="5" fillId="2" borderId="0" xfId="0" applyFont="1" applyFill="1"/>
    <xf numFmtId="0" fontId="1" fillId="2" borderId="5" xfId="0" applyFont="1" applyFill="1" applyBorder="1" applyAlignment="1"/>
    <xf numFmtId="167" fontId="1" fillId="2" borderId="5" xfId="0" applyNumberFormat="1" applyFont="1" applyFill="1" applyBorder="1" applyAlignment="1">
      <alignment horizontal="right"/>
    </xf>
    <xf numFmtId="167" fontId="1" fillId="2" borderId="6" xfId="0" applyNumberFormat="1" applyFont="1" applyFill="1" applyBorder="1" applyAlignment="1"/>
    <xf numFmtId="0" fontId="1" fillId="2" borderId="3" xfId="0" applyFont="1" applyFill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7" fontId="1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/>
    <xf numFmtId="167" fontId="1" fillId="2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167" fontId="5" fillId="0" borderId="0" xfId="0" applyNumberFormat="1" applyFont="1" applyAlignment="1"/>
    <xf numFmtId="167" fontId="3" fillId="5" borderId="7" xfId="0" applyNumberFormat="1" applyFont="1" applyFill="1" applyBorder="1" applyAlignment="1">
      <alignment horizontal="right"/>
    </xf>
    <xf numFmtId="167" fontId="7" fillId="5" borderId="9" xfId="0" applyNumberFormat="1" applyFont="1" applyFill="1" applyBorder="1" applyAlignment="1">
      <alignment horizontal="center"/>
    </xf>
    <xf numFmtId="167" fontId="1" fillId="3" borderId="6" xfId="0" applyNumberFormat="1" applyFont="1" applyFill="1" applyBorder="1" applyAlignment="1">
      <alignment horizontal="right"/>
    </xf>
    <xf numFmtId="0" fontId="5" fillId="0" borderId="6" xfId="0" applyFont="1" applyBorder="1"/>
    <xf numFmtId="166" fontId="1" fillId="9" borderId="5" xfId="0" applyNumberFormat="1" applyFont="1" applyFill="1" applyBorder="1" applyAlignment="1">
      <alignment horizontal="center"/>
    </xf>
    <xf numFmtId="0" fontId="1" fillId="9" borderId="5" xfId="0" applyFont="1" applyFill="1" applyBorder="1" applyAlignment="1"/>
    <xf numFmtId="0" fontId="1" fillId="9" borderId="5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167" fontId="1" fillId="9" borderId="5" xfId="0" applyNumberFormat="1" applyFont="1" applyFill="1" applyBorder="1" applyAlignment="1">
      <alignment horizontal="center"/>
    </xf>
    <xf numFmtId="167" fontId="1" fillId="9" borderId="3" xfId="0" applyNumberFormat="1" applyFont="1" applyFill="1" applyBorder="1" applyAlignment="1">
      <alignment horizontal="right"/>
    </xf>
    <xf numFmtId="167" fontId="1" fillId="9" borderId="3" xfId="0" applyNumberFormat="1" applyFont="1" applyFill="1" applyBorder="1" applyAlignment="1">
      <alignment horizontal="right"/>
    </xf>
    <xf numFmtId="167" fontId="1" fillId="9" borderId="6" xfId="0" applyNumberFormat="1" applyFont="1" applyFill="1" applyBorder="1" applyAlignment="1"/>
    <xf numFmtId="167" fontId="1" fillId="9" borderId="3" xfId="0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5" fillId="10" borderId="0" xfId="0" applyFont="1" applyFill="1"/>
    <xf numFmtId="166" fontId="1" fillId="10" borderId="5" xfId="0" applyNumberFormat="1" applyFont="1" applyFill="1" applyBorder="1" applyAlignment="1">
      <alignment horizontal="center"/>
    </xf>
    <xf numFmtId="0" fontId="1" fillId="10" borderId="5" xfId="0" applyFont="1" applyFill="1" applyBorder="1" applyAlignment="1"/>
    <xf numFmtId="0" fontId="1" fillId="10" borderId="5" xfId="0" applyFont="1" applyFill="1" applyBorder="1" applyAlignment="1">
      <alignment horizontal="center"/>
    </xf>
    <xf numFmtId="0" fontId="6" fillId="10" borderId="3" xfId="0" applyFont="1" applyFill="1" applyBorder="1" applyAlignment="1"/>
    <xf numFmtId="0" fontId="6" fillId="10" borderId="14" xfId="0" applyFont="1" applyFill="1" applyBorder="1" applyAlignment="1"/>
    <xf numFmtId="0" fontId="1" fillId="10" borderId="14" xfId="0" applyFont="1" applyFill="1" applyBorder="1" applyAlignment="1">
      <alignment horizontal="center"/>
    </xf>
    <xf numFmtId="167" fontId="6" fillId="10" borderId="5" xfId="0" applyNumberFormat="1" applyFont="1" applyFill="1" applyBorder="1" applyAlignment="1"/>
    <xf numFmtId="167" fontId="6" fillId="10" borderId="3" xfId="0" applyNumberFormat="1" applyFont="1" applyFill="1" applyBorder="1" applyAlignment="1"/>
    <xf numFmtId="167" fontId="1" fillId="10" borderId="6" xfId="0" applyNumberFormat="1" applyFont="1" applyFill="1" applyBorder="1" applyAlignment="1">
      <alignment horizontal="right"/>
    </xf>
    <xf numFmtId="167" fontId="1" fillId="10" borderId="3" xfId="0" applyNumberFormat="1" applyFont="1" applyFill="1" applyBorder="1" applyAlignment="1">
      <alignment horizontal="right"/>
    </xf>
    <xf numFmtId="0" fontId="1" fillId="10" borderId="6" xfId="0" applyFont="1" applyFill="1" applyBorder="1" applyAlignment="1"/>
    <xf numFmtId="0" fontId="1" fillId="10" borderId="6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167" fontId="6" fillId="10" borderId="6" xfId="0" applyNumberFormat="1" applyFont="1" applyFill="1" applyBorder="1" applyAlignment="1"/>
    <xf numFmtId="167" fontId="1" fillId="10" borderId="6" xfId="0" applyNumberFormat="1" applyFont="1" applyFill="1" applyBorder="1" applyAlignment="1">
      <alignment horizontal="right"/>
    </xf>
    <xf numFmtId="0" fontId="6" fillId="10" borderId="3" xfId="0" applyFont="1" applyFill="1" applyBorder="1" applyAlignment="1">
      <alignment horizontal="center"/>
    </xf>
    <xf numFmtId="166" fontId="1" fillId="10" borderId="6" xfId="0" applyNumberFormat="1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10" borderId="6" xfId="0" applyFont="1" applyFill="1" applyBorder="1" applyAlignment="1"/>
    <xf numFmtId="167" fontId="6" fillId="10" borderId="6" xfId="0" applyNumberFormat="1" applyFont="1" applyFill="1" applyBorder="1" applyAlignment="1"/>
    <xf numFmtId="0" fontId="1" fillId="10" borderId="6" xfId="0" applyFont="1" applyFill="1" applyBorder="1" applyAlignment="1">
      <alignment horizontal="center"/>
    </xf>
    <xf numFmtId="167" fontId="9" fillId="2" borderId="30" xfId="0" applyNumberFormat="1" applyFont="1" applyFill="1" applyBorder="1" applyAlignment="1">
      <alignment horizontal="right"/>
    </xf>
    <xf numFmtId="166" fontId="1" fillId="3" borderId="5" xfId="0" applyNumberFormat="1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6" fontId="1" fillId="11" borderId="5" xfId="0" applyNumberFormat="1" applyFont="1" applyFill="1" applyBorder="1" applyAlignment="1">
      <alignment horizontal="center"/>
    </xf>
    <xf numFmtId="0" fontId="1" fillId="11" borderId="5" xfId="0" applyFont="1" applyFill="1" applyBorder="1" applyAlignment="1"/>
    <xf numFmtId="0" fontId="1" fillId="11" borderId="5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14" xfId="0" applyFont="1" applyFill="1" applyBorder="1" applyAlignment="1"/>
    <xf numFmtId="0" fontId="1" fillId="11" borderId="14" xfId="0" applyFont="1" applyFill="1" applyBorder="1" applyAlignment="1">
      <alignment horizontal="center"/>
    </xf>
    <xf numFmtId="167" fontId="9" fillId="11" borderId="5" xfId="0" applyNumberFormat="1" applyFont="1" applyFill="1" applyBorder="1" applyAlignment="1">
      <alignment horizontal="center"/>
    </xf>
    <xf numFmtId="167" fontId="6" fillId="11" borderId="3" xfId="0" applyNumberFormat="1" applyFont="1" applyFill="1" applyBorder="1" applyAlignment="1"/>
    <xf numFmtId="167" fontId="6" fillId="11" borderId="5" xfId="0" applyNumberFormat="1" applyFont="1" applyFill="1" applyBorder="1" applyAlignment="1"/>
    <xf numFmtId="167" fontId="1" fillId="11" borderId="3" xfId="0" applyNumberFormat="1" applyFont="1" applyFill="1" applyBorder="1" applyAlignment="1">
      <alignment horizontal="right"/>
    </xf>
    <xf numFmtId="0" fontId="1" fillId="11" borderId="3" xfId="0" applyFont="1" applyFill="1" applyBorder="1" applyAlignment="1">
      <alignment horizontal="center"/>
    </xf>
    <xf numFmtId="0" fontId="1" fillId="11" borderId="5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/>
    <xf numFmtId="167" fontId="9" fillId="3" borderId="5" xfId="0" applyNumberFormat="1" applyFont="1" applyFill="1" applyBorder="1" applyAlignment="1">
      <alignment horizontal="center"/>
    </xf>
    <xf numFmtId="167" fontId="6" fillId="3" borderId="5" xfId="0" applyNumberFormat="1" applyFont="1" applyFill="1" applyBorder="1" applyAlignment="1"/>
    <xf numFmtId="0" fontId="6" fillId="10" borderId="14" xfId="0" applyFont="1" applyFill="1" applyBorder="1" applyAlignment="1">
      <alignment horizontal="center"/>
    </xf>
    <xf numFmtId="0" fontId="6" fillId="10" borderId="14" xfId="0" applyFont="1" applyFill="1" applyBorder="1" applyAlignment="1"/>
    <xf numFmtId="0" fontId="6" fillId="3" borderId="3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167" fontId="6" fillId="10" borderId="5" xfId="0" applyNumberFormat="1" applyFont="1" applyFill="1" applyBorder="1" applyAlignment="1"/>
    <xf numFmtId="167" fontId="6" fillId="2" borderId="30" xfId="0" applyNumberFormat="1" applyFont="1" applyFill="1" applyBorder="1" applyAlignment="1">
      <alignment horizontal="right"/>
    </xf>
    <xf numFmtId="167" fontId="1" fillId="2" borderId="14" xfId="0" applyNumberFormat="1" applyFont="1" applyFill="1" applyBorder="1" applyAlignment="1">
      <alignment horizontal="right"/>
    </xf>
    <xf numFmtId="0" fontId="6" fillId="11" borderId="14" xfId="0" applyFont="1" applyFill="1" applyBorder="1" applyAlignment="1">
      <alignment horizontal="center"/>
    </xf>
    <xf numFmtId="167" fontId="1" fillId="11" borderId="5" xfId="0" applyNumberFormat="1" applyFont="1" applyFill="1" applyBorder="1" applyAlignment="1">
      <alignment horizontal="center"/>
    </xf>
    <xf numFmtId="167" fontId="1" fillId="11" borderId="14" xfId="0" applyNumberFormat="1" applyFont="1" applyFill="1" applyBorder="1" applyAlignment="1">
      <alignment horizontal="right"/>
    </xf>
    <xf numFmtId="167" fontId="1" fillId="11" borderId="14" xfId="0" applyNumberFormat="1" applyFont="1" applyFill="1" applyBorder="1" applyAlignment="1">
      <alignment horizontal="right"/>
    </xf>
    <xf numFmtId="167" fontId="1" fillId="11" borderId="6" xfId="0" applyNumberFormat="1" applyFont="1" applyFill="1" applyBorder="1" applyAlignment="1"/>
    <xf numFmtId="167" fontId="1" fillId="11" borderId="3" xfId="0" applyNumberFormat="1" applyFont="1" applyFill="1" applyBorder="1" applyAlignment="1"/>
    <xf numFmtId="167" fontId="1" fillId="11" borderId="3" xfId="0" applyNumberFormat="1" applyFont="1" applyFill="1" applyBorder="1" applyAlignment="1">
      <alignment horizontal="right"/>
    </xf>
    <xf numFmtId="167" fontId="1" fillId="10" borderId="5" xfId="0" applyNumberFormat="1" applyFont="1" applyFill="1" applyBorder="1" applyAlignment="1">
      <alignment horizontal="center"/>
    </xf>
    <xf numFmtId="167" fontId="1" fillId="10" borderId="3" xfId="0" applyNumberFormat="1" applyFont="1" applyFill="1" applyBorder="1" applyAlignment="1">
      <alignment horizontal="right"/>
    </xf>
    <xf numFmtId="167" fontId="1" fillId="10" borderId="6" xfId="0" applyNumberFormat="1" applyFont="1" applyFill="1" applyBorder="1" applyAlignment="1"/>
    <xf numFmtId="167" fontId="1" fillId="10" borderId="3" xfId="0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167" fontId="1" fillId="10" borderId="6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7" fontId="9" fillId="2" borderId="12" xfId="0" applyNumberFormat="1" applyFont="1" applyFill="1" applyBorder="1" applyAlignment="1">
      <alignment horizontal="right"/>
    </xf>
    <xf numFmtId="167" fontId="9" fillId="2" borderId="15" xfId="0" applyNumberFormat="1" applyFont="1" applyFill="1" applyBorder="1" applyAlignment="1">
      <alignment horizontal="right"/>
    </xf>
    <xf numFmtId="167" fontId="10" fillId="0" borderId="0" xfId="0" applyNumberFormat="1" applyFont="1" applyAlignment="1"/>
    <xf numFmtId="167" fontId="9" fillId="2" borderId="2" xfId="0" applyNumberFormat="1" applyFont="1" applyFill="1" applyBorder="1" applyAlignment="1">
      <alignment horizontal="right"/>
    </xf>
    <xf numFmtId="167" fontId="9" fillId="0" borderId="17" xfId="0" applyNumberFormat="1" applyFont="1" applyBorder="1" applyAlignment="1">
      <alignment horizontal="right"/>
    </xf>
    <xf numFmtId="167" fontId="1" fillId="2" borderId="6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167" fontId="1" fillId="11" borderId="6" xfId="0" applyNumberFormat="1" applyFont="1" applyFill="1" applyBorder="1" applyAlignment="1">
      <alignment horizontal="center"/>
    </xf>
    <xf numFmtId="167" fontId="1" fillId="11" borderId="6" xfId="0" applyNumberFormat="1" applyFont="1" applyFill="1" applyBorder="1" applyAlignment="1">
      <alignment horizontal="right"/>
    </xf>
    <xf numFmtId="167" fontId="1" fillId="11" borderId="6" xfId="0" applyNumberFormat="1" applyFont="1" applyFill="1" applyBorder="1" applyAlignment="1">
      <alignment horizontal="right"/>
    </xf>
    <xf numFmtId="0" fontId="1" fillId="11" borderId="6" xfId="0" applyFont="1" applyFill="1" applyBorder="1" applyAlignment="1">
      <alignment horizontal="center"/>
    </xf>
    <xf numFmtId="0" fontId="1" fillId="11" borderId="6" xfId="0" applyFont="1" applyFill="1" applyBorder="1" applyAlignment="1"/>
    <xf numFmtId="166" fontId="1" fillId="11" borderId="6" xfId="0" applyNumberFormat="1" applyFont="1" applyFill="1" applyBorder="1" applyAlignment="1">
      <alignment horizontal="center"/>
    </xf>
    <xf numFmtId="0" fontId="1" fillId="11" borderId="6" xfId="0" applyFont="1" applyFill="1" applyBorder="1" applyAlignment="1"/>
    <xf numFmtId="0" fontId="11" fillId="0" borderId="0" xfId="0" applyFont="1" applyAlignment="1"/>
    <xf numFmtId="167" fontId="1" fillId="0" borderId="14" xfId="0" applyNumberFormat="1" applyFont="1" applyBorder="1" applyAlignment="1">
      <alignment horizontal="center"/>
    </xf>
    <xf numFmtId="167" fontId="1" fillId="11" borderId="14" xfId="0" applyNumberFormat="1" applyFont="1" applyFill="1" applyBorder="1" applyAlignment="1">
      <alignment horizontal="center"/>
    </xf>
    <xf numFmtId="167" fontId="1" fillId="10" borderId="14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0" fillId="0" borderId="0" xfId="0" applyFont="1" applyAlignment="1">
      <alignment horizontal="left" indent="1"/>
    </xf>
    <xf numFmtId="0" fontId="13" fillId="0" borderId="46" xfId="0" applyNumberFormat="1" applyFont="1" applyBorder="1" applyAlignment="1"/>
    <xf numFmtId="0" fontId="3" fillId="6" borderId="19" xfId="0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3" fillId="7" borderId="19" xfId="0" applyFont="1" applyFill="1" applyBorder="1" applyAlignment="1"/>
    <xf numFmtId="0" fontId="4" fillId="0" borderId="22" xfId="0" applyFont="1" applyBorder="1"/>
    <xf numFmtId="165" fontId="3" fillId="7" borderId="23" xfId="0" applyNumberFormat="1" applyFont="1" applyFill="1" applyBorder="1" applyAlignment="1">
      <alignment horizontal="right"/>
    </xf>
    <xf numFmtId="0" fontId="3" fillId="7" borderId="7" xfId="0" applyFont="1" applyFill="1" applyBorder="1" applyAlignment="1"/>
    <xf numFmtId="0" fontId="4" fillId="0" borderId="25" xfId="0" applyFont="1" applyBorder="1"/>
    <xf numFmtId="165" fontId="3" fillId="7" borderId="26" xfId="0" applyNumberFormat="1" applyFont="1" applyFill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6" fillId="0" borderId="19" xfId="0" applyFont="1" applyBorder="1" applyAlignment="1"/>
    <xf numFmtId="165" fontId="6" fillId="0" borderId="23" xfId="0" applyNumberFormat="1" applyFont="1" applyBorder="1" applyAlignment="1"/>
    <xf numFmtId="0" fontId="1" fillId="0" borderId="19" xfId="0" applyFont="1" applyBorder="1" applyAlignment="1"/>
    <xf numFmtId="165" fontId="1" fillId="0" borderId="23" xfId="0" applyNumberFormat="1" applyFont="1" applyBorder="1" applyAlignment="1">
      <alignment horizontal="right"/>
    </xf>
    <xf numFmtId="165" fontId="3" fillId="7" borderId="20" xfId="0" applyNumberFormat="1" applyFont="1" applyFill="1" applyBorder="1" applyAlignment="1">
      <alignment horizontal="right"/>
    </xf>
    <xf numFmtId="0" fontId="1" fillId="0" borderId="16" xfId="0" applyFont="1" applyBorder="1" applyAlignment="1"/>
    <xf numFmtId="0" fontId="4" fillId="0" borderId="3" xfId="0" applyFont="1" applyBorder="1"/>
    <xf numFmtId="0" fontId="3" fillId="5" borderId="7" xfId="0" applyFont="1" applyFill="1" applyBorder="1" applyAlignment="1">
      <alignment horizontal="center"/>
    </xf>
    <xf numFmtId="0" fontId="1" fillId="0" borderId="4" xfId="0" applyFont="1" applyBorder="1" applyAlignment="1"/>
    <xf numFmtId="0" fontId="4" fillId="0" borderId="5" xfId="0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1" fillId="0" borderId="10" xfId="0" applyFont="1" applyBorder="1" applyAlignment="1"/>
    <xf numFmtId="0" fontId="4" fillId="0" borderId="11" xfId="0" applyFont="1" applyBorder="1"/>
    <xf numFmtId="0" fontId="1" fillId="0" borderId="13" xfId="0" applyFont="1" applyBorder="1" applyAlignment="1"/>
    <xf numFmtId="0" fontId="4" fillId="0" borderId="14" xfId="0" applyFont="1" applyBorder="1"/>
    <xf numFmtId="0" fontId="6" fillId="0" borderId="27" xfId="0" applyFont="1" applyBorder="1" applyAlignment="1"/>
    <xf numFmtId="0" fontId="4" fillId="0" borderId="28" xfId="0" applyFont="1" applyBorder="1"/>
    <xf numFmtId="165" fontId="6" fillId="0" borderId="29" xfId="0" applyNumberFormat="1" applyFont="1" applyBorder="1" applyAlignment="1"/>
    <xf numFmtId="0" fontId="4" fillId="0" borderId="30" xfId="0" applyFont="1" applyBorder="1"/>
    <xf numFmtId="0" fontId="4" fillId="0" borderId="31" xfId="0" applyFont="1" applyBorder="1"/>
    <xf numFmtId="0" fontId="1" fillId="0" borderId="27" xfId="0" applyFont="1" applyBorder="1" applyAlignment="1"/>
    <xf numFmtId="165" fontId="1" fillId="0" borderId="29" xfId="0" applyNumberFormat="1" applyFont="1" applyBorder="1" applyAlignment="1">
      <alignment horizontal="right"/>
    </xf>
    <xf numFmtId="0" fontId="5" fillId="0" borderId="13" xfId="0" applyFont="1" applyBorder="1"/>
    <xf numFmtId="0" fontId="1" fillId="0" borderId="35" xfId="0" applyFont="1" applyBorder="1" applyAlignment="1"/>
    <xf numFmtId="0" fontId="4" fillId="0" borderId="36" xfId="0" applyFont="1" applyBorder="1"/>
    <xf numFmtId="0" fontId="5" fillId="0" borderId="35" xfId="0" applyFont="1" applyBorder="1"/>
    <xf numFmtId="0" fontId="3" fillId="5" borderId="39" xfId="0" applyFont="1" applyFill="1" applyBorder="1" applyAlignment="1">
      <alignment horizontal="center"/>
    </xf>
    <xf numFmtId="0" fontId="4" fillId="0" borderId="40" xfId="0" applyFont="1" applyBorder="1"/>
    <xf numFmtId="0" fontId="4" fillId="0" borderId="41" xfId="0" applyFont="1" applyBorder="1"/>
    <xf numFmtId="0" fontId="3" fillId="6" borderId="7" xfId="0" applyFont="1" applyFill="1" applyBorder="1" applyAlignment="1">
      <alignment horizontal="center"/>
    </xf>
    <xf numFmtId="165" fontId="6" fillId="0" borderId="44" xfId="0" applyNumberFormat="1" applyFont="1" applyBorder="1" applyAlignment="1"/>
    <xf numFmtId="0" fontId="0" fillId="0" borderId="0" xfId="0" applyFont="1" applyAlignment="1"/>
    <xf numFmtId="0" fontId="4" fillId="0" borderId="45" xfId="0" applyFont="1" applyBorder="1"/>
    <xf numFmtId="0" fontId="6" fillId="0" borderId="42" xfId="0" applyFont="1" applyBorder="1" applyAlignment="1"/>
    <xf numFmtId="0" fontId="4" fillId="0" borderId="43" xfId="0" applyFont="1" applyBorder="1"/>
    <xf numFmtId="165" fontId="3" fillId="0" borderId="2" xfId="0" applyNumberFormat="1" applyFont="1" applyBorder="1" applyAlignment="1">
      <alignment horizontal="center"/>
    </xf>
    <xf numFmtId="165" fontId="3" fillId="5" borderId="8" xfId="0" applyNumberFormat="1" applyFont="1" applyFill="1" applyBorder="1" applyAlignment="1">
      <alignment horizontal="right"/>
    </xf>
    <xf numFmtId="0" fontId="3" fillId="8" borderId="19" xfId="0" applyFont="1" applyFill="1" applyBorder="1" applyAlignment="1">
      <alignment horizontal="center"/>
    </xf>
    <xf numFmtId="0" fontId="3" fillId="5" borderId="7" xfId="0" applyFont="1" applyFill="1" applyBorder="1" applyAlignment="1"/>
    <xf numFmtId="0" fontId="1" fillId="0" borderId="4" xfId="0" applyFont="1" applyBorder="1" applyAlignment="1">
      <alignment horizontal="center" wrapText="1"/>
    </xf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11" fillId="12" borderId="0" xfId="0" applyFont="1" applyFill="1" applyAlignment="1"/>
    <xf numFmtId="0" fontId="11" fillId="12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pivotCacheDefinition" Target="pivotCache/pivotCacheDefinition6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pivotCacheDefinition" Target="pivotCache/pivotCacheDefinition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pivotCacheDefinition" Target="pivotCache/pivotCacheDefinition2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pivotCacheDefinition" Target="pivotCache/pivotCacheDefinition5.xml"/></Relationships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29.541224189816" createdVersion="7" refreshedVersion="7" minRefreshableVersion="3" recordCount="54" xr:uid="{AB646BD3-77D3-4019-952E-011241969FC0}">
  <cacheSource type="worksheet">
    <worksheetSource ref="B6:H60" sheet="MAR 2026"/>
  </cacheSource>
  <cacheFields count="7">
    <cacheField name="TANGGAL" numFmtId="0">
      <sharedItems containsDate="1" containsBlank="1" containsMixedTypes="1" minDate="2026-03-01T00:00:00" maxDate="2026-04-01T00:00:00"/>
    </cacheField>
    <cacheField name="NAMA MAHASISWA" numFmtId="0">
      <sharedItems count="40">
        <s v="TASYAKILA NURSIVA"/>
        <s v="IRA PUSPITASARI"/>
        <s v="II ASRI'I"/>
        <s v="FANNI MUSTIKAWATI"/>
        <s v="NADILLA TIARA MUSYAFFAH"/>
        <s v="LATIFATUL KHASANAH"/>
        <s v="CHINTA BELLA AMBIA "/>
        <s v="VINA NURSAVINA"/>
        <s v="KEKE RAHMAWATI "/>
        <s v="KOS EKA MENIK SETIANI"/>
        <s v="KOS SUSI SUSANTI"/>
        <s v="DANA OPRASIONAL DARI PAK RONI SHERLY"/>
        <s v="FEE KEDISIPLINAN STAF AKBID"/>
        <s v="HANA PUTI MELATI"/>
        <s v="DEWI NILA WATI "/>
        <s v="TRIYANA"/>
        <s v="JENNY VALENTINE "/>
        <s v="FRISKA WULAN SANI"/>
        <s v="RODOTUL JANAH"/>
        <s v="INTAN NUR ALFIANI LILISULA"/>
        <s v="SUMITHA DEWI "/>
        <s v="KEKE RAHMAWATI"/>
        <s v="ELIS ERAWATI "/>
        <s v="AULIA NURJANA"/>
        <s v="FANNY MUSTIKAWATI"/>
        <s v="INDRI APRILUS"/>
        <s v="CAHYANI"/>
        <s v="JENNY VALENTINE"/>
        <s v="FITRIANI"/>
        <s v="FARAH SABILLA MELATI "/>
        <s v="ANNISA RAMADHANI"/>
        <s v="PUTRI SELLYVIA FITRAH"/>
        <s v="SENI FUADAHFITRIANI "/>
        <s v="SILVA PUTRI YUWINA"/>
        <s v="ZILDA SOLEHA"/>
        <s v="LILI YULIANI PANGESTY"/>
        <s v="SYAFIRA DESWITA SARI"/>
        <s v="DANA KEBUTUHAN LAB. KEBIDANAN"/>
        <s v="DANA OPRASINAL BULAN FEB-APRL"/>
        <s v="MEMBELI 3 PCS APAR 1KG"/>
      </sharedItems>
    </cacheField>
    <cacheField name="PEMBAYARAN" numFmtId="0">
      <sharedItems count="8">
        <s v="Pendaftaran"/>
        <s v="Angsuran"/>
        <s v="Herregistrasi"/>
        <s v="PKMD &amp; KTI"/>
        <s v="Biaya Praktik"/>
        <s v="KRS"/>
        <s v="Operasional"/>
        <s v="Biaya PKMD &amp; KTI"/>
      </sharedItems>
    </cacheField>
    <cacheField name="ANGSURAN/SEMESTER" numFmtId="0">
      <sharedItems containsBlank="1"/>
    </cacheField>
    <cacheField name="KETERANGAN" numFmtId="0">
      <sharedItems containsBlank="1" count="2">
        <m/>
        <s v="PELUNASAN"/>
      </sharedItems>
    </cacheField>
    <cacheField name="SUMBER" numFmtId="0">
      <sharedItems/>
    </cacheField>
    <cacheField name="NOMINAL" numFmtId="167">
      <sharedItems containsString="0" containsBlank="1" containsNumber="1" containsInteger="1" minValue="150000" maxValue="39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29.625251157406" createdVersion="7" refreshedVersion="7" minRefreshableVersion="3" recordCount="38" xr:uid="{1F0C998B-308E-4298-807F-4C6E15D89832}">
  <cacheSource type="worksheet">
    <worksheetSource ref="B6:H44" sheet="APRL 2026"/>
  </cacheSource>
  <cacheFields count="7">
    <cacheField name="TANGGAL" numFmtId="0">
      <sharedItems containsDate="1" containsBlank="1" containsMixedTypes="1" minDate="2026-04-13T00:00:00" maxDate="2026-04-18T00:00:00"/>
    </cacheField>
    <cacheField name="NAMA MAHASISWA" numFmtId="0">
      <sharedItems containsBlank="1" count="30">
        <s v="LILI YULIANI PANGESTY "/>
        <s v="INTAN NUR ALFIANI LILISULA"/>
        <s v="Fee kedisiplinan staf Akbid"/>
        <s v="RAB Perjalanan Dinas ke Akbid untuk Pak Priyadi dan Pak Estyan Abi Pratikno"/>
        <s v="CHINTYA BELLA AMBIA"/>
        <s v="HANA PUTTI MELATI "/>
        <s v="IYEN SARTIKA "/>
        <s v="JENNI VALENTIN"/>
        <s v="VINA NURSAVINA"/>
        <s v="YUNIA SEPTIANI "/>
        <s v="Biaya Sewa Gedung AKBID 2026-2027"/>
        <s v="KARYATI"/>
        <s v="SUMITHA DEWI"/>
        <s v="KEKE RAHMAWATI"/>
        <s v="Biaya Sekat keperluan ruang warek dan BK"/>
        <s v="PUTRI SELLYVIA FITRAH"/>
        <s v="ANNISA RAMADHANI"/>
        <s v="Wifi Akbid"/>
        <s v="Kos dosen ibu susi susanti"/>
        <s v="Kos dosen ibu eka menik setiani"/>
        <s v="PPH 21 AKBID"/>
        <s v="Sekat keperluan ruang warek &amp; BK"/>
        <s v="Reimbuse membeli Gre shika, pak, dan ongkir"/>
        <s v="Reimbuse membeli 2 materai"/>
        <s v="Reimbuse membeli 2 rim kertas HVS A4"/>
        <s v="Reimbuse membeli bensin 2 liter untuk alat potong rumput Akbid"/>
        <s v="Reimbuse Listrik Akbid bulan Maret"/>
        <s v="Reimbuse Wifi Akbid bulan Maret"/>
        <s v="MIRA RAHMAYANI"/>
        <m/>
      </sharedItems>
    </cacheField>
    <cacheField name="PEMBAYARAN" numFmtId="0">
      <sharedItems containsBlank="1" count="6">
        <s v="Angsuran"/>
        <s v="Operasional"/>
        <s v="Herregistrasi"/>
        <s v="Biaya PKMD &amp; KTI"/>
        <m/>
        <s v="Pendaftaran"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 containsBlank="1"/>
    </cacheField>
    <cacheField name="NOMINAL" numFmtId="167">
      <sharedItems containsString="0" containsBlank="1" containsNumber="1" containsInteger="1" minValue="150000" maxValue="1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29.649130787038" createdVersion="7" refreshedVersion="7" minRefreshableVersion="3" recordCount="85" xr:uid="{CA0B547A-5052-4375-8319-ED24074F3C39}">
  <cacheSource type="worksheet">
    <worksheetSource ref="B6:H91" sheet="FEB 2026"/>
  </cacheSource>
  <cacheFields count="7">
    <cacheField name="TANGGAL" numFmtId="0">
      <sharedItems containsNonDate="0" containsDate="1" containsString="0" containsBlank="1" minDate="2026-02-01T00:00:00" maxDate="2026-03-01T00:00:00" count="19">
        <d v="2026-02-01T00:00:00"/>
        <m/>
        <d v="2026-02-04T00:00:00"/>
        <d v="2026-02-05T00:00:00"/>
        <d v="2026-02-06T00:00:00"/>
        <d v="2026-02-07T00:00:00"/>
        <d v="2026-02-09T00:00:00"/>
        <d v="2026-02-10T00:00:00"/>
        <d v="2026-02-11T00:00:00"/>
        <d v="2026-02-12T00:00:00"/>
        <d v="2026-02-13T00:00:00"/>
        <d v="2026-02-14T00:00:00"/>
        <d v="2026-02-16T00:00:00"/>
        <d v="2026-02-20T00:00:00"/>
        <d v="2026-02-24T00:00:00"/>
        <d v="2026-02-25T00:00:00"/>
        <d v="2026-02-26T00:00:00"/>
        <d v="2026-02-27T00:00:00"/>
        <d v="2026-02-28T00:00:00"/>
      </sharedItems>
    </cacheField>
    <cacheField name="NAMA MAHASISWA" numFmtId="0">
      <sharedItems containsBlank="1" count="60">
        <s v="LILI YULIANI PANGESTY"/>
        <s v="VINA NURSAVINA"/>
        <s v="ANGGUN WIDYASTUTI PUTRI "/>
        <s v="NANA MUTIARA"/>
        <s v="INTAN NUR ALFIANI LILISULA"/>
        <s v="HANA PUTTI MELATI"/>
        <s v="MEMBERIKAN TIP KE DAMKAR"/>
        <s v="KOST EKA MENIK SETIANI JAN &amp; FEB"/>
        <s v="KOST SUSI SUSANTI JAN &amp; FEB"/>
        <s v="MEMBELI LINK ZOOM PREMIUM UNTUK BIMBINGAN AKRE"/>
        <s v="MEMBUAT BENDERA AKBID &amp; HIMA"/>
        <s v="UANG MAKAN 3 HARI ERMILYA RESTIANI JAUHARY"/>
        <s v="IURAN SAMPAH AKBID "/>
        <s v="FANNY MUSTIKAWATI"/>
        <s v="ICHA NURSIFA"/>
        <s v="FARAH SABILLA MELATI"/>
        <s v="TIARA ADITIA"/>
        <s v="FAUZUAH RAHMAWATI"/>
        <s v="CAHYANI"/>
        <s v="SUMITHA DEWI"/>
        <s v="KARYATI"/>
        <s v="LIRA RAHMA FADILAH"/>
        <s v="SYAFIRA DESWITA SARI"/>
        <s v="YUNIA SEPTIANI"/>
        <s v="HONOR DOSEN RENNI F PERMATASARI"/>
        <s v="HONOR DOSEN EGI MIFTAHUDIN FALLAH"/>
        <s v="HONOR DOSEN EKA MENIK SETIANI"/>
        <s v="HONOR DOSEN JAJANG LALAN"/>
        <s v="HONOR DOSEN NINA ANGGRAENI"/>
        <s v="HONOR DOSEN INDAH FRIDAH MUMTAZAH"/>
        <s v="HONOR DOSEN MUHAMMAD LUTHFI ICHSAN SYAM"/>
        <s v="HONOR DOSEN IQBAL NUR ASYEGAP"/>
        <s v="HONOR DOSEN LUCKY NELAZYANI"/>
        <s v="HONOR DOSEN MIMIN SUMIYATI"/>
        <s v="HONOR DOSEN SOPANDI"/>
        <s v="HONOR DOSEN ABU MASKUR"/>
        <s v="HONOR DOSEN SARI PRAMUNDARI"/>
        <s v="HONOR DOSEN RINI HANDAYANI"/>
        <s v="HONOR DOSEN ADE IRMA SURTANI"/>
        <s v="HONOR DOSEN NINDA SULASTIN"/>
        <s v="HONOR DOSEN HASYIM"/>
        <s v="HONOR DOSEN FIDRYA SA'HADA"/>
        <s v="HONOR DOSEN SITI HAJAR ULFIYAH"/>
        <s v="HONOR DOSEN MUHAMAD ZULFIKAR"/>
        <s v="HONOR DOSEN SUSI SUSANTI"/>
        <s v="SENI FUADAHFITRIANI"/>
        <s v="BIAYA PERJALANAN DINAS KE AKBID"/>
        <s v="BIAYA BELI BAHAN PLAFON AKBID"/>
        <s v="CHINTA BELLA AMBIA"/>
        <s v="AULIA KHUMAERO"/>
        <s v="LISTRIK &amp; WIFI AKBID"/>
        <s v="BIAYA PERAWATAN AC BULAN FEB, MAR, APRL"/>
        <s v="RIDHA HERDIANINGSIH"/>
        <s v="LEGALISIR IJAZAH ALUMNI NOVI FITRIANI"/>
        <s v="MARSHELA ALVIA MAGHFIROH PERMATA "/>
        <s v="ELIS ERAWATI"/>
        <s v="SILVIYANTI"/>
        <s v="JENNI VALENTINA"/>
        <s v="DANA DINAS KE AKBID"/>
        <m/>
      </sharedItems>
    </cacheField>
    <cacheField name="PEMBAYARAN" numFmtId="0">
      <sharedItems containsBlank="1" count="8">
        <s v="Angsuran"/>
        <s v="Asrama"/>
        <s v="Biaya Praktik"/>
        <s v="Operasional"/>
        <s v="Pendaftaran"/>
        <s v="KRS"/>
        <m/>
        <s v="Herregistrasi"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 containsBlank="1"/>
    </cacheField>
    <cacheField name="NOMINAL" numFmtId="167">
      <sharedItems containsBlank="1" containsMixedTypes="1" containsNumber="1" containsInteger="1" minValue="50000" maxValue="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29.683226967594" createdVersion="7" refreshedVersion="7" minRefreshableVersion="3" recordCount="54" xr:uid="{92CA7CB0-5A4F-4613-8F99-E2541FAEE7BE}">
  <cacheSource type="worksheet">
    <worksheetSource ref="B6:H60" sheet="JAN 2026"/>
  </cacheSource>
  <cacheFields count="7">
    <cacheField name="TANGGAL" numFmtId="0">
      <sharedItems containsNonDate="0" containsDate="1" containsString="0" containsBlank="1" minDate="2026-01-02T00:00:00" maxDate="2026-02-01T00:00:00"/>
    </cacheField>
    <cacheField name="NAMA MAHASISWA" numFmtId="0">
      <sharedItems count="41">
        <s v="VINA NURSAVINA"/>
        <s v="NURFIKASARI"/>
        <s v="CHINTA BELLA AMBIA"/>
        <s v="INTAN NUR ALFIANI LILISULA"/>
        <s v="MARSHELA ALVIA MAGHFIROH PERMATA"/>
        <s v="YUNIA SEPTIANI"/>
        <s v="NANA MUTIARA"/>
        <s v="HANA PUTTI MELATI"/>
        <s v="Wifi dan Listrik "/>
        <s v="JENNY VALENTINA"/>
        <s v="KEKE RAHMAWATI"/>
        <s v="CAHYANI "/>
        <s v="SUMITHA DEWI"/>
        <s v="ELIS ERAWATI"/>
        <s v="FITRIA UTAMI"/>
        <s v="FITRIANI "/>
        <s v=" IKASIH"/>
        <s v="HELSYA MAHARANI"/>
        <s v="NADILLA TIARA MUSYAFFAH"/>
        <s v="FRISKA WULAN SANI"/>
        <s v="SENI FUADAHFITRIANI"/>
        <s v="ROSADATUN AULIA"/>
        <s v="IRA PUSPITASARI"/>
        <s v=" LIRA RAHMA FADILAH"/>
        <s v="II ASRI'I"/>
        <s v="AULIA KHUMAERO KHOLILAH"/>
        <s v="IYEN SARTIKA"/>
        <s v="DEWI NILA WATI "/>
        <s v="RIDHA HERDIANINGSIH"/>
        <s v="LIRA RAHMA FADILAH"/>
        <s v="NAURO ALIEFIA"/>
        <s v="II ASRI'I "/>
        <s v="MARSHELA ALVIA MAGHFIROH PERMATA "/>
        <s v="NUNENG FADLA MARWAH"/>
        <s v="SUSAN NUR AYU"/>
        <s v="SYAFIRAH DESWITA SARI"/>
        <s v="JENNY VALENTINA "/>
        <s v="DEDE RIZKA SUSILAWATI"/>
        <s v="FITRIANI"/>
        <s v="FARAH SANILLAH MELATI"/>
        <s v="FARAH SABILLA MELATI"/>
      </sharedItems>
    </cacheField>
    <cacheField name="PEMBAYARAN" numFmtId="0">
      <sharedItems count="5">
        <s v="Angsuran"/>
        <s v="Pendaftaran"/>
        <s v="Biaya Praktik"/>
        <s v="Operasional"/>
        <s v="Herregistrasi"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/>
    </cacheField>
    <cacheField name="NOMINAL" numFmtId="167">
      <sharedItems containsSemiMixedTypes="0" containsString="0" containsNumber="1" containsInteger="1" minValue="50000" maxValue="19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34.480263194448" createdVersion="7" refreshedVersion="7" minRefreshableVersion="3" recordCount="35" xr:uid="{469B7B7D-CCA8-43D5-A094-3FFB4A14EBCE}">
  <cacheSource type="worksheet">
    <worksheetSource ref="B6:H41" sheet="DES 2025"/>
  </cacheSource>
  <cacheFields count="7">
    <cacheField name="TANGGAL" numFmtId="0">
      <sharedItems containsDate="1" containsBlank="1" containsMixedTypes="1" minDate="2025-12-06T00:00:00" maxDate="2026-01-01T00:00:00"/>
    </cacheField>
    <cacheField name="NAMA MAHASISWA" numFmtId="0">
      <sharedItems count="34">
        <s v="YUNIA SEPTIANI"/>
        <s v="NADILLA TIARA MUSYAFFAH"/>
        <s v="LILI YULIANI PANGESTY"/>
        <s v="INTAN NUR ALFIANI LILISULA"/>
        <s v="CHINTA BELLA AMBIA "/>
        <s v="NANA MUTIARA"/>
        <s v="FRISKA WULAN SANI"/>
        <s v="CAHYANI "/>
        <s v="HANA PUTTI MELATI"/>
        <s v="SENI FUADAHFITRIANI"/>
        <s v="LIRA RAHMA FADILAH"/>
        <s v="VINA NURSAVINA"/>
        <s v="KEKE RAHMAWATI"/>
        <s v="Biaya Pajak PPH 23 Akreditasi AKBID"/>
        <s v="SUSI SUSILAWATI"/>
        <s v="SUMITHA DEWI"/>
        <s v="DEDE RIZKA SUSILIAWATI"/>
        <s v="RIDHA HERDIANINGSIH"/>
        <s v="NUR AFIFAH"/>
        <s v="KARYATI "/>
        <s v="CAHYANI"/>
        <s v="Biaya Internet"/>
        <s v="Biaya Listrik"/>
        <s v="IKASIH"/>
        <s v="CHOIRUNNISAH FAZA"/>
        <s v="Biaya Kost"/>
        <s v="FANNY MUSTIKAWATI "/>
        <s v="IRA PUSPITASARI"/>
        <s v="II ASRI'I"/>
        <s v="AULIA FEBRIANI"/>
        <s v="SYAFIRA DESWITA SARI"/>
        <s v="HELSYA MAHARANI"/>
        <s v="FARAH SABILLA MELATI"/>
        <s v="KARYAT"/>
      </sharedItems>
    </cacheField>
    <cacheField name="PEMBAYARAN" numFmtId="0">
      <sharedItems count="6">
        <s v="Angsuran"/>
        <s v="Lainnya"/>
        <s v="Biaya Cetak"/>
        <s v="Herregistrasi"/>
        <s v="Pendaftaran"/>
        <s v="Operasional"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/>
    </cacheField>
    <cacheField name="NOMINAL" numFmtId="167">
      <sharedItems containsString="0" containsBlank="1" containsNumber="1" containsInteger="1" minValue="25000" maxValue="1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34.483777083333" createdVersion="7" refreshedVersion="7" minRefreshableVersion="3" recordCount="33" xr:uid="{AE3F54BF-8DDF-4308-B5DB-6EA28B7F9408}">
  <cacheSource type="worksheet">
    <worksheetSource ref="B6:H39" sheet="DES 2024"/>
  </cacheSource>
  <cacheFields count="7">
    <cacheField name="TANGGAL" numFmtId="0">
      <sharedItems containsNonDate="0" containsDate="1" containsString="0" containsBlank="1" minDate="2024-12-03T00:00:00" maxDate="2025-01-01T00:00:00"/>
    </cacheField>
    <cacheField name="NAMA MAHASISWA" numFmtId="0">
      <sharedItems count="31">
        <s v="Yunia Septiani"/>
        <s v="Biaya PDAM"/>
        <s v="Dwi Salsabillah"/>
        <s v="Biaya Listrik"/>
        <s v="Biaya Internet"/>
        <s v="Cetak 20 lembar mini banner AKBID"/>
        <s v="Biaya Pembuatan Skat Ruang 1 &amp; 3 AKBID"/>
        <s v="Vina Nursavina"/>
        <s v="Seni Fuadahfitriani"/>
        <s v="Eny Indriastuti Utomo"/>
        <s v="Reimburse beli HVS utk UTS"/>
        <s v="Biaya Kebersihan"/>
        <s v="Afrillia Putri Kansa"/>
        <s v="Rika Annisa Denia"/>
        <s v="Cahyani"/>
        <s v="Vita Tania Purwanti"/>
        <s v="Fanny Mustikawati"/>
        <s v="Ii Asri'i"/>
        <s v="Sri Pujiasih"/>
        <s v="Pembelian kabel lan 50 meter"/>
        <s v="Nadilla Tiara Musyaffah"/>
        <s v="Yunia Samiroh"/>
        <s v="Biaya Honor "/>
        <s v="Kebutuhan Operasional AKBID"/>
        <s v="Biaya Kost"/>
        <s v="Karyati"/>
        <s v="Pembelian kebutuhan AKBID (Obat rumput liar, Cat, Lem kabel, Bingkai &amp; Foto Presiden)"/>
        <s v="Perpanjang domain akbid-ismahusada.info "/>
        <s v="Nurlaela"/>
        <s v="Biaya Kebersihan bln Januari 2025"/>
        <s v="Alicia Nur Fadilah"/>
      </sharedItems>
    </cacheField>
    <cacheField name="PEMBAYARAN" numFmtId="0">
      <sharedItems containsBlank="1" count="6">
        <s v="Angsuran"/>
        <s v="Operasional"/>
        <s v="Pendaftaran"/>
        <s v="Biaya Praktik"/>
        <s v="Herregistrasi"/>
        <m/>
      </sharedItems>
    </cacheField>
    <cacheField name="ANGSURAN/SEMESTER" numFmtId="0">
      <sharedItems containsBlank="1"/>
    </cacheField>
    <cacheField name="KETERANGAN" numFmtId="0">
      <sharedItems containsBlank="1"/>
    </cacheField>
    <cacheField name="SUMBER" numFmtId="0">
      <sharedItems containsBlank="1"/>
    </cacheField>
    <cacheField name="NOMINAL" numFmtId="167">
      <sharedItems containsString="0" containsBlank="1" containsNumber="1" containsInteger="1" minValue="150000" maxValue="13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d v="2026-03-01T00:00:00"/>
    <x v="0"/>
    <x v="0"/>
    <m/>
    <x v="0"/>
    <s v="BNI AKBID"/>
    <n v="150000"/>
  </r>
  <r>
    <m/>
    <x v="1"/>
    <x v="1"/>
    <s v="Ke- 5 sd 6 / Smt 3"/>
    <x v="0"/>
    <s v="BNI AKBID"/>
    <n v="1300000"/>
  </r>
  <r>
    <d v="2026-03-02T00:00:00"/>
    <x v="2"/>
    <x v="1"/>
    <s v="Ke- 1 sd 2 / Smt 5"/>
    <x v="0"/>
    <s v="BNI AKBID"/>
    <n v="1300000"/>
  </r>
  <r>
    <m/>
    <x v="3"/>
    <x v="1"/>
    <s v="Ke- 2 sd 6 / Smt 4"/>
    <x v="0"/>
    <s v="BNI AKBID"/>
    <n v="3250000"/>
  </r>
  <r>
    <m/>
    <x v="4"/>
    <x v="1"/>
    <s v="Ke- 6 / Smt 4"/>
    <x v="1"/>
    <s v="BNI AKBID"/>
    <n v="600000"/>
  </r>
  <r>
    <d v="2026-03-03T00:00:00"/>
    <x v="5"/>
    <x v="2"/>
    <m/>
    <x v="0"/>
    <s v="BNI AKBID"/>
    <n v="200000"/>
  </r>
  <r>
    <d v="2026-03-04T00:00:00"/>
    <x v="6"/>
    <x v="1"/>
    <s v="Ke- 1 sd 2 / Smt 2"/>
    <x v="0"/>
    <s v="BNI AKBID"/>
    <n v="1300000"/>
  </r>
  <r>
    <m/>
    <x v="7"/>
    <x v="3"/>
    <s v="Semester 6"/>
    <x v="0"/>
    <s v="BNI AKBID"/>
    <n v="1043000"/>
  </r>
  <r>
    <d v="2026-03-05T00:00:00"/>
    <x v="8"/>
    <x v="4"/>
    <s v="Semester 1"/>
    <x v="0"/>
    <s v="BNI AKBID"/>
    <n v="200000"/>
  </r>
  <r>
    <m/>
    <x v="8"/>
    <x v="5"/>
    <s v="Semester 2"/>
    <x v="0"/>
    <s v="BNI AKBID"/>
    <n v="200000"/>
  </r>
  <r>
    <m/>
    <x v="9"/>
    <x v="6"/>
    <s v="Bulan Maret"/>
    <x v="0"/>
    <s v="BNI AKBID"/>
    <m/>
  </r>
  <r>
    <m/>
    <x v="10"/>
    <x v="6"/>
    <s v="Bulan Maret"/>
    <x v="0"/>
    <s v="BNI AKBID"/>
    <m/>
  </r>
  <r>
    <m/>
    <x v="11"/>
    <x v="6"/>
    <s v="Reimburse"/>
    <x v="0"/>
    <s v="BNI AKBID"/>
    <m/>
  </r>
  <r>
    <m/>
    <x v="12"/>
    <x v="6"/>
    <s v="Februari"/>
    <x v="0"/>
    <s v="BNI AKBID"/>
    <m/>
  </r>
  <r>
    <d v="2026-03-06T00:00:00"/>
    <x v="13"/>
    <x v="5"/>
    <s v="Semester 2"/>
    <x v="0"/>
    <s v="BNI AKBID"/>
    <n v="200000"/>
  </r>
  <r>
    <m/>
    <x v="13"/>
    <x v="1"/>
    <s v="Ke- 1/ Smt 2"/>
    <x v="0"/>
    <s v="BNI AKBID"/>
    <n v="750000"/>
  </r>
  <r>
    <m/>
    <x v="14"/>
    <x v="1"/>
    <s v="Ke- 1 sd 6 / Smt 5"/>
    <x v="0"/>
    <s v="BNI AKBID"/>
    <n v="3900000"/>
  </r>
  <r>
    <d v="2026-03-07T00:00:00"/>
    <x v="15"/>
    <x v="5"/>
    <s v="Semester 2"/>
    <x v="0"/>
    <s v="BNI AKBID"/>
    <n v="200000"/>
  </r>
  <r>
    <m/>
    <x v="16"/>
    <x v="1"/>
    <s v="Ke- 5/ Smt 1"/>
    <x v="1"/>
    <s v="BNI AKBID"/>
    <n v="500000"/>
  </r>
  <r>
    <d v="2026-03-09T00:00:00"/>
    <x v="17"/>
    <x v="1"/>
    <s v="Ke- 6 / Smt 1"/>
    <x v="0"/>
    <s v="BNI AKBID"/>
    <n v="750000"/>
  </r>
  <r>
    <m/>
    <x v="17"/>
    <x v="5"/>
    <s v="Semester 2"/>
    <x v="0"/>
    <s v="BNI AKBID"/>
    <n v="200000"/>
  </r>
  <r>
    <m/>
    <x v="17"/>
    <x v="1"/>
    <s v="Ke- 1 / Smt 2"/>
    <x v="0"/>
    <s v="BNI AKBID"/>
    <n v="750000"/>
  </r>
  <r>
    <m/>
    <x v="18"/>
    <x v="5"/>
    <s v="Semester 2"/>
    <x v="0"/>
    <s v="BNI AKBID"/>
    <n v="200000"/>
  </r>
  <r>
    <m/>
    <x v="19"/>
    <x v="1"/>
    <s v="Ke- 1 / Smt 2"/>
    <x v="0"/>
    <s v="BNI AKBID"/>
    <n v="675000"/>
  </r>
  <r>
    <m/>
    <x v="19"/>
    <x v="5"/>
    <s v="Semester 2"/>
    <x v="0"/>
    <s v="BNI AKBID"/>
    <n v="200000"/>
  </r>
  <r>
    <m/>
    <x v="4"/>
    <x v="1"/>
    <s v="Ke 1 sd 2 / Smt 5"/>
    <x v="0"/>
    <s v="BNI AKBID"/>
    <n v="1300000"/>
  </r>
  <r>
    <d v="2026-03-10T00:00:00"/>
    <x v="20"/>
    <x v="4"/>
    <s v="Semester 1"/>
    <x v="0"/>
    <s v="BNI AKBID"/>
    <n v="200000"/>
  </r>
  <r>
    <m/>
    <x v="20"/>
    <x v="1"/>
    <s v="Ke- 1 / Smt 2"/>
    <x v="0"/>
    <s v="BNI AKBID"/>
    <n v="750000"/>
  </r>
  <r>
    <d v="2026-03-11T00:00:00"/>
    <x v="21"/>
    <x v="1"/>
    <s v="Ke- 6 / Smt 1"/>
    <x v="0"/>
    <s v="BNI AKBID"/>
    <n v="750000"/>
  </r>
  <r>
    <m/>
    <x v="22"/>
    <x v="1"/>
    <s v="Ke- 6 / Smt 1"/>
    <x v="0"/>
    <s v="BNI AKBID"/>
    <n v="750000"/>
  </r>
  <r>
    <m/>
    <x v="22"/>
    <x v="4"/>
    <s v="Semester 1"/>
    <x v="0"/>
    <s v="BNI AKBID"/>
    <n v="200000"/>
  </r>
  <r>
    <m/>
    <x v="22"/>
    <x v="1"/>
    <s v="Ke- 1 / Smt 2"/>
    <x v="0"/>
    <s v="BNI AKBID"/>
    <n v="750000"/>
  </r>
  <r>
    <m/>
    <x v="23"/>
    <x v="0"/>
    <m/>
    <x v="0"/>
    <s v="BNI AKBID"/>
    <n v="150000"/>
  </r>
  <r>
    <d v="2026-03-12T00:00:00"/>
    <x v="24"/>
    <x v="1"/>
    <s v="Ke- 1 sd 2/ Smt 5"/>
    <x v="0"/>
    <s v="BNI AKBID"/>
    <n v="1300000"/>
  </r>
  <r>
    <m/>
    <x v="25"/>
    <x v="0"/>
    <m/>
    <x v="0"/>
    <s v="BNI AKBID"/>
    <n v="150000"/>
  </r>
  <r>
    <s v=" "/>
    <x v="26"/>
    <x v="4"/>
    <s v="Semeter 4"/>
    <x v="1"/>
    <s v="BNI AKBID"/>
    <n v="300000"/>
  </r>
  <r>
    <m/>
    <x v="26"/>
    <x v="1"/>
    <s v="Ke- 6 / Smt 5"/>
    <x v="0"/>
    <s v="BNI AKBID"/>
    <n v="650000"/>
  </r>
  <r>
    <m/>
    <x v="26"/>
    <x v="7"/>
    <s v="Semester 6"/>
    <x v="0"/>
    <s v="BNI AKBID"/>
    <n v="1043000"/>
  </r>
  <r>
    <m/>
    <x v="27"/>
    <x v="1"/>
    <s v="Ke- 6 / Smt 1"/>
    <x v="0"/>
    <s v="BNI AKBID"/>
    <n v="750000"/>
  </r>
  <r>
    <m/>
    <x v="27"/>
    <x v="5"/>
    <s v="Semester 2"/>
    <x v="0"/>
    <s v="BNI AKBID"/>
    <n v="200000"/>
  </r>
  <r>
    <m/>
    <x v="28"/>
    <x v="1"/>
    <s v="Ke- 4 sd 5/ Smt 3"/>
    <x v="0"/>
    <s v="BNI AKBID"/>
    <n v="1300000"/>
  </r>
  <r>
    <m/>
    <x v="29"/>
    <x v="1"/>
    <s v="Ke- 2 / Smt 2"/>
    <x v="0"/>
    <s v="BNI AKBID"/>
    <n v="750000"/>
  </r>
  <r>
    <d v="2026-03-14T00:00:00"/>
    <x v="30"/>
    <x v="0"/>
    <m/>
    <x v="0"/>
    <s v="BNI AKBID"/>
    <n v="150000"/>
  </r>
  <r>
    <d v="2026-03-15T00:00:00"/>
    <x v="31"/>
    <x v="0"/>
    <m/>
    <x v="0"/>
    <s v="BNI AKBID"/>
    <n v="150000"/>
  </r>
  <r>
    <d v="2026-03-16T00:00:00"/>
    <x v="32"/>
    <x v="4"/>
    <s v="Semester 3"/>
    <x v="0"/>
    <s v="BNI AKBID"/>
    <n v="3000000"/>
  </r>
  <r>
    <m/>
    <x v="32"/>
    <x v="1"/>
    <s v="Ke- 1 sd 2/ Smt 4"/>
    <x v="0"/>
    <s v="BNI AKBID"/>
    <n v="1300000"/>
  </r>
  <r>
    <m/>
    <x v="33"/>
    <x v="0"/>
    <m/>
    <x v="0"/>
    <s v="BNI AKBID"/>
    <n v="150000"/>
  </r>
  <r>
    <d v="2026-03-28T00:00:00"/>
    <x v="34"/>
    <x v="0"/>
    <m/>
    <x v="0"/>
    <s v="BNI AKBID"/>
    <n v="150000"/>
  </r>
  <r>
    <m/>
    <x v="16"/>
    <x v="1"/>
    <s v="Ke- 1 / Smt 2"/>
    <x v="0"/>
    <s v="BNI AKBID"/>
    <n v="750000"/>
  </r>
  <r>
    <d v="2026-03-30T00:00:00"/>
    <x v="35"/>
    <x v="1"/>
    <s v="Ke- 6 / Smt 4"/>
    <x v="0"/>
    <s v="BNI AKBID"/>
    <n v="650000"/>
  </r>
  <r>
    <d v="2026-03-31T00:00:00"/>
    <x v="36"/>
    <x v="1"/>
    <s v="Ke- 1 / Smt 2"/>
    <x v="0"/>
    <s v="BNI AKBID"/>
    <n v="750000"/>
  </r>
  <r>
    <m/>
    <x v="37"/>
    <x v="6"/>
    <m/>
    <x v="0"/>
    <s v="BNI AKBID"/>
    <m/>
  </r>
  <r>
    <m/>
    <x v="38"/>
    <x v="6"/>
    <m/>
    <x v="0"/>
    <s v="BNI AKBID"/>
    <m/>
  </r>
  <r>
    <m/>
    <x v="39"/>
    <x v="6"/>
    <m/>
    <x v="0"/>
    <s v="BNI AKBID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s v="1 Aprl 2026"/>
    <x v="0"/>
    <x v="0"/>
    <s v="Ke- 1 / Smt 5"/>
    <m/>
    <s v="BNI AKBID"/>
    <n v="650000"/>
  </r>
  <r>
    <s v="4 Aprl 2026"/>
    <x v="1"/>
    <x v="0"/>
    <s v="Ke- 2 / Smt 2"/>
    <m/>
    <s v="BNI AKBID"/>
    <n v="675000"/>
  </r>
  <r>
    <m/>
    <x v="2"/>
    <x v="1"/>
    <m/>
    <m/>
    <s v="BNI AKBID"/>
    <m/>
  </r>
  <r>
    <m/>
    <x v="3"/>
    <x v="1"/>
    <m/>
    <m/>
    <s v="BNI AKBID"/>
    <m/>
  </r>
  <r>
    <s v="5 Aprl 2026"/>
    <x v="4"/>
    <x v="2"/>
    <s v="Semester 2"/>
    <m/>
    <s v="BNI AKBID"/>
    <n v="200000"/>
  </r>
  <r>
    <s v="6 Aprl 2026"/>
    <x v="5"/>
    <x v="0"/>
    <s v="Ke- 2 / Smt 2"/>
    <m/>
    <s v="BNI AKBID"/>
    <n v="750000"/>
  </r>
  <r>
    <m/>
    <x v="6"/>
    <x v="0"/>
    <s v="Ke- 6 / Smt 1"/>
    <s v="LUNAS"/>
    <s v="BNI AKBID"/>
    <n v="550000"/>
  </r>
  <r>
    <m/>
    <x v="6"/>
    <x v="0"/>
    <s v="Ke- 1 / Smt 2"/>
    <m/>
    <s v="BNI AKBID"/>
    <n v="450000"/>
  </r>
  <r>
    <m/>
    <x v="7"/>
    <x v="0"/>
    <s v="Ke- 2 / Smt 2"/>
    <s v="CICILAN"/>
    <s v="BNI AKBID"/>
    <n v="500000"/>
  </r>
  <r>
    <s v="8 Aprl 2026"/>
    <x v="8"/>
    <x v="0"/>
    <s v="Ke- 6 / Smt 5"/>
    <m/>
    <s v="BNI AKBID"/>
    <n v="650000"/>
  </r>
  <r>
    <m/>
    <x v="9"/>
    <x v="0"/>
    <s v="Ke- 6 / Smt 5"/>
    <m/>
    <s v="BNI AKBID"/>
    <n v="650000"/>
  </r>
  <r>
    <m/>
    <x v="9"/>
    <x v="0"/>
    <s v="Ke- 1 sd 2/ Smt 6"/>
    <m/>
    <s v="BNI AKBID"/>
    <n v="1300000"/>
  </r>
  <r>
    <m/>
    <x v="9"/>
    <x v="3"/>
    <s v="Semester 6"/>
    <m/>
    <s v="BNI AKBID"/>
    <n v="1043000"/>
  </r>
  <r>
    <m/>
    <x v="10"/>
    <x v="1"/>
    <m/>
    <m/>
    <s v="BNI AKBID"/>
    <m/>
  </r>
  <r>
    <s v="10 Aprl 2026"/>
    <x v="11"/>
    <x v="0"/>
    <s v="Ke- 1 / Smt 4"/>
    <m/>
    <s v="BNI AKBID"/>
    <n v="650000"/>
  </r>
  <r>
    <m/>
    <x v="12"/>
    <x v="0"/>
    <s v="Ke- 2 / Smt 2"/>
    <m/>
    <s v="BNI AKBID"/>
    <n v="750000"/>
  </r>
  <r>
    <d v="2026-04-13T00:00:00"/>
    <x v="13"/>
    <x v="0"/>
    <s v="Ke- 1 / Smt 2"/>
    <m/>
    <s v="BNI AKBID"/>
    <n v="750000"/>
  </r>
  <r>
    <m/>
    <x v="14"/>
    <x v="1"/>
    <m/>
    <m/>
    <s v="BNI AKBID"/>
    <m/>
  </r>
  <r>
    <m/>
    <x v="15"/>
    <x v="4"/>
    <s v="CICILAN HER"/>
    <m/>
    <s v="BNI AKBID"/>
    <n v="600000"/>
  </r>
  <r>
    <m/>
    <x v="16"/>
    <x v="4"/>
    <s v="CICILAN HER"/>
    <m/>
    <s v="BNI AKBID"/>
    <n v="300000"/>
  </r>
  <r>
    <d v="2026-04-14T00:00:00"/>
    <x v="17"/>
    <x v="1"/>
    <m/>
    <m/>
    <s v="BNI AKBID"/>
    <m/>
  </r>
  <r>
    <m/>
    <x v="18"/>
    <x v="1"/>
    <m/>
    <m/>
    <s v="BNI AKBID"/>
    <m/>
  </r>
  <r>
    <m/>
    <x v="19"/>
    <x v="1"/>
    <m/>
    <m/>
    <s v="BNI AKBID"/>
    <m/>
  </r>
  <r>
    <m/>
    <x v="20"/>
    <x v="1"/>
    <m/>
    <m/>
    <s v="BNI AKBID"/>
    <m/>
  </r>
  <r>
    <m/>
    <x v="21"/>
    <x v="1"/>
    <m/>
    <m/>
    <s v="BNI AKBID"/>
    <m/>
  </r>
  <r>
    <m/>
    <x v="22"/>
    <x v="1"/>
    <m/>
    <m/>
    <s v="BNI AKBID"/>
    <m/>
  </r>
  <r>
    <m/>
    <x v="23"/>
    <x v="1"/>
    <m/>
    <m/>
    <s v="BNI AKBID"/>
    <m/>
  </r>
  <r>
    <m/>
    <x v="24"/>
    <x v="1"/>
    <m/>
    <m/>
    <s v="BNI AKBID"/>
    <m/>
  </r>
  <r>
    <m/>
    <x v="25"/>
    <x v="1"/>
    <m/>
    <m/>
    <s v="BNI AKBID"/>
    <m/>
  </r>
  <r>
    <m/>
    <x v="26"/>
    <x v="1"/>
    <m/>
    <m/>
    <s v="BNI AKBID"/>
    <m/>
  </r>
  <r>
    <m/>
    <x v="27"/>
    <x v="1"/>
    <m/>
    <m/>
    <s v="BNI AKBID"/>
    <m/>
  </r>
  <r>
    <d v="2026-04-17T00:00:00"/>
    <x v="28"/>
    <x v="5"/>
    <m/>
    <m/>
    <s v="BNI AKBID"/>
    <n v="150000"/>
  </r>
  <r>
    <m/>
    <x v="29"/>
    <x v="4"/>
    <m/>
    <m/>
    <m/>
    <m/>
  </r>
  <r>
    <m/>
    <x v="29"/>
    <x v="4"/>
    <m/>
    <m/>
    <m/>
    <m/>
  </r>
  <r>
    <m/>
    <x v="29"/>
    <x v="4"/>
    <m/>
    <m/>
    <m/>
    <m/>
  </r>
  <r>
    <m/>
    <x v="29"/>
    <x v="4"/>
    <m/>
    <m/>
    <m/>
    <m/>
  </r>
  <r>
    <m/>
    <x v="29"/>
    <x v="4"/>
    <m/>
    <m/>
    <m/>
    <m/>
  </r>
  <r>
    <m/>
    <x v="29"/>
    <x v="4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x v="0"/>
    <x v="0"/>
    <x v="0"/>
    <s v="Ke-3 sd 4/Smt 4"/>
    <m/>
    <s v="BNI AKBID"/>
    <n v="1300000"/>
  </r>
  <r>
    <x v="1"/>
    <x v="1"/>
    <x v="0"/>
    <s v="Ke-4/Smt 5"/>
    <m/>
    <s v="BNI VA"/>
    <n v="650000"/>
  </r>
  <r>
    <x v="1"/>
    <x v="2"/>
    <x v="1"/>
    <s v="Nov-Des 2025"/>
    <m/>
    <s v="BNI AKBID"/>
    <n v="450000"/>
  </r>
  <r>
    <x v="2"/>
    <x v="3"/>
    <x v="0"/>
    <s v="Ke-6/Smt 1"/>
    <m/>
    <s v="BNI AKBID"/>
    <n v="650000"/>
  </r>
  <r>
    <x v="1"/>
    <x v="3"/>
    <x v="2"/>
    <s v="Semester 1"/>
    <m/>
    <s v="BNI AKBID"/>
    <n v="1000000"/>
  </r>
  <r>
    <x v="3"/>
    <x v="2"/>
    <x v="1"/>
    <s v="Januari"/>
    <m/>
    <s v="BNI AKBID"/>
    <n v="250000"/>
  </r>
  <r>
    <x v="1"/>
    <x v="4"/>
    <x v="0"/>
    <s v="Ke-6/Smt 1"/>
    <m/>
    <s v="BNI AKBID"/>
    <n v="675000"/>
  </r>
  <r>
    <x v="1"/>
    <x v="4"/>
    <x v="2"/>
    <s v="Semester 1"/>
    <m/>
    <s v="BNI AKBID"/>
    <n v="200000"/>
  </r>
  <r>
    <x v="4"/>
    <x v="5"/>
    <x v="0"/>
    <s v="Ke-6/Smt 1"/>
    <m/>
    <s v="BNI AKBID"/>
    <n v="750000"/>
  </r>
  <r>
    <x v="1"/>
    <x v="5"/>
    <x v="2"/>
    <s v="Semester 1"/>
    <m/>
    <s v="BNI AKBID"/>
    <n v="200000"/>
  </r>
  <r>
    <x v="1"/>
    <x v="6"/>
    <x v="3"/>
    <m/>
    <m/>
    <s v="BNI AKBID"/>
    <s v="-"/>
  </r>
  <r>
    <x v="5"/>
    <x v="7"/>
    <x v="3"/>
    <m/>
    <m/>
    <s v="BNI AKBID"/>
    <s v="-"/>
  </r>
  <r>
    <x v="1"/>
    <x v="8"/>
    <x v="3"/>
    <m/>
    <m/>
    <s v="BNI AKBID"/>
    <s v="-"/>
  </r>
  <r>
    <x v="1"/>
    <x v="9"/>
    <x v="3"/>
    <m/>
    <m/>
    <s v="BNI AKBID"/>
    <s v="-"/>
  </r>
  <r>
    <x v="1"/>
    <x v="10"/>
    <x v="3"/>
    <m/>
    <m/>
    <s v="BNI AKBID"/>
    <s v="-"/>
  </r>
  <r>
    <x v="1"/>
    <x v="11"/>
    <x v="3"/>
    <m/>
    <m/>
    <s v="BNI AKBID"/>
    <s v="-"/>
  </r>
  <r>
    <x v="1"/>
    <x v="12"/>
    <x v="3"/>
    <m/>
    <m/>
    <s v="BNI AKBID"/>
    <s v="-"/>
  </r>
  <r>
    <x v="6"/>
    <x v="2"/>
    <x v="1"/>
    <s v="sisa bulan desember"/>
    <m/>
    <s v="BNI AKBID"/>
    <n v="50000"/>
  </r>
  <r>
    <x v="1"/>
    <x v="13"/>
    <x v="0"/>
    <s v="Ke-6/Smt 3"/>
    <m/>
    <s v="BNI AKBID"/>
    <n v="650000"/>
  </r>
  <r>
    <x v="1"/>
    <x v="14"/>
    <x v="4"/>
    <m/>
    <m/>
    <s v="BNI AKBID"/>
    <n v="150000"/>
  </r>
  <r>
    <x v="1"/>
    <x v="15"/>
    <x v="0"/>
    <s v="Ke-6 / Smt 1"/>
    <m/>
    <s v="BNI AKBID"/>
    <n v="750000"/>
  </r>
  <r>
    <x v="1"/>
    <x v="15"/>
    <x v="2"/>
    <s v="Semester 1"/>
    <m/>
    <s v="BNI AKBID"/>
    <n v="200000"/>
  </r>
  <r>
    <x v="7"/>
    <x v="16"/>
    <x v="4"/>
    <m/>
    <m/>
    <s v="BNI AKBID"/>
    <n v="150000"/>
  </r>
  <r>
    <x v="1"/>
    <x v="17"/>
    <x v="4"/>
    <m/>
    <m/>
    <s v="BNI AKBID"/>
    <n v="150000"/>
  </r>
  <r>
    <x v="1"/>
    <x v="18"/>
    <x v="0"/>
    <s v="Ke-5/Smt 5"/>
    <m/>
    <s v="BNI VA"/>
    <n v="650000"/>
  </r>
  <r>
    <x v="1"/>
    <x v="15"/>
    <x v="0"/>
    <s v="Ke-1/Smt 2"/>
    <m/>
    <s v="BNI AKBID"/>
    <n v="750000"/>
  </r>
  <r>
    <x v="1"/>
    <x v="15"/>
    <x v="5"/>
    <s v="Semester 2"/>
    <m/>
    <s v="BNI AKBID"/>
    <n v="200000"/>
  </r>
  <r>
    <x v="1"/>
    <x v="19"/>
    <x v="0"/>
    <s v="Ke-6/Smt 1"/>
    <m/>
    <s v="BNI AKBID"/>
    <n v="750000"/>
  </r>
  <r>
    <x v="8"/>
    <x v="20"/>
    <x v="0"/>
    <s v="Ke-6/Smt 3"/>
    <m/>
    <s v="BNI AKBID"/>
    <n v="650000"/>
  </r>
  <r>
    <x v="1"/>
    <x v="21"/>
    <x v="0"/>
    <s v="Ke-6/Smt 1"/>
    <m/>
    <s v="BNI AKBID"/>
    <n v="750000"/>
  </r>
  <r>
    <x v="1"/>
    <x v="22"/>
    <x v="2"/>
    <s v="Semester 1"/>
    <m/>
    <s v="BNI AKBID"/>
    <n v="200000"/>
  </r>
  <r>
    <x v="9"/>
    <x v="23"/>
    <x v="2"/>
    <s v="Semester 5"/>
    <m/>
    <s v="BNI VA"/>
    <n v="3000000"/>
  </r>
  <r>
    <x v="1"/>
    <x v="24"/>
    <x v="6"/>
    <m/>
    <m/>
    <s v="BNI AKBID"/>
    <s v="-"/>
  </r>
  <r>
    <x v="1"/>
    <x v="25"/>
    <x v="6"/>
    <m/>
    <m/>
    <s v="BNI AKBID"/>
    <s v="-"/>
  </r>
  <r>
    <x v="1"/>
    <x v="26"/>
    <x v="6"/>
    <m/>
    <m/>
    <s v="BNI AKBID"/>
    <s v="-"/>
  </r>
  <r>
    <x v="1"/>
    <x v="27"/>
    <x v="6"/>
    <m/>
    <m/>
    <s v="BNI AKBID"/>
    <s v="-"/>
  </r>
  <r>
    <x v="1"/>
    <x v="28"/>
    <x v="6"/>
    <m/>
    <m/>
    <s v="BNI AKBID"/>
    <s v="-"/>
  </r>
  <r>
    <x v="1"/>
    <x v="29"/>
    <x v="6"/>
    <m/>
    <m/>
    <s v="BNI AKBID"/>
    <s v="-"/>
  </r>
  <r>
    <x v="1"/>
    <x v="30"/>
    <x v="6"/>
    <m/>
    <m/>
    <s v="BNI AKBID"/>
    <s v="-"/>
  </r>
  <r>
    <x v="1"/>
    <x v="31"/>
    <x v="6"/>
    <m/>
    <m/>
    <s v="BNI AKBID"/>
    <s v="-"/>
  </r>
  <r>
    <x v="1"/>
    <x v="32"/>
    <x v="6"/>
    <m/>
    <m/>
    <s v="BNI AKBID"/>
    <s v="-"/>
  </r>
  <r>
    <x v="1"/>
    <x v="33"/>
    <x v="6"/>
    <m/>
    <m/>
    <s v="BNI AKBID"/>
    <s v="-"/>
  </r>
  <r>
    <x v="1"/>
    <x v="34"/>
    <x v="6"/>
    <m/>
    <m/>
    <s v="BNI AKBID"/>
    <s v="-"/>
  </r>
  <r>
    <x v="1"/>
    <x v="35"/>
    <x v="6"/>
    <m/>
    <m/>
    <s v="BNI AKBID"/>
    <s v="-"/>
  </r>
  <r>
    <x v="1"/>
    <x v="36"/>
    <x v="6"/>
    <m/>
    <m/>
    <s v="BNI AKBID"/>
    <s v="-"/>
  </r>
  <r>
    <x v="1"/>
    <x v="37"/>
    <x v="6"/>
    <m/>
    <m/>
    <s v="BNI AKBID"/>
    <s v="-"/>
  </r>
  <r>
    <x v="1"/>
    <x v="38"/>
    <x v="6"/>
    <m/>
    <m/>
    <s v="BNI AKBID"/>
    <s v="-"/>
  </r>
  <r>
    <x v="1"/>
    <x v="39"/>
    <x v="6"/>
    <m/>
    <m/>
    <s v="BNI AKBID"/>
    <s v="-"/>
  </r>
  <r>
    <x v="1"/>
    <x v="40"/>
    <x v="6"/>
    <m/>
    <m/>
    <s v="BNI AKBID"/>
    <s v="-"/>
  </r>
  <r>
    <x v="1"/>
    <x v="41"/>
    <x v="6"/>
    <m/>
    <m/>
    <s v="BNI AKBID"/>
    <s v="-"/>
  </r>
  <r>
    <x v="1"/>
    <x v="42"/>
    <x v="6"/>
    <m/>
    <m/>
    <s v="BNI AKBID"/>
    <s v="-"/>
  </r>
  <r>
    <x v="1"/>
    <x v="43"/>
    <x v="6"/>
    <m/>
    <m/>
    <s v="BNI AKBID"/>
    <s v="-"/>
  </r>
  <r>
    <x v="1"/>
    <x v="44"/>
    <x v="6"/>
    <m/>
    <m/>
    <s v="BNI AKBID"/>
    <s v="-"/>
  </r>
  <r>
    <x v="10"/>
    <x v="45"/>
    <x v="0"/>
    <s v="Ke-6/Smt 3"/>
    <m/>
    <s v="BNI AKBID"/>
    <n v="650000"/>
  </r>
  <r>
    <x v="11"/>
    <x v="46"/>
    <x v="3"/>
    <m/>
    <m/>
    <s v="BNI AKBID"/>
    <s v="-"/>
  </r>
  <r>
    <x v="1"/>
    <x v="47"/>
    <x v="3"/>
    <m/>
    <m/>
    <s v="BNI AKBID"/>
    <s v="-"/>
  </r>
  <r>
    <x v="12"/>
    <x v="48"/>
    <x v="0"/>
    <s v="Ke-6/Smt 1"/>
    <m/>
    <s v="BNI AKBID"/>
    <n v="650000"/>
  </r>
  <r>
    <x v="1"/>
    <x v="49"/>
    <x v="7"/>
    <m/>
    <m/>
    <s v="BNI AKBID"/>
    <n v="750000"/>
  </r>
  <r>
    <x v="13"/>
    <x v="50"/>
    <x v="3"/>
    <m/>
    <m/>
    <s v="BNI AKBID"/>
    <s v="-"/>
  </r>
  <r>
    <x v="14"/>
    <x v="51"/>
    <x v="3"/>
    <m/>
    <m/>
    <s v="BNI AKBID"/>
    <s v="-"/>
  </r>
  <r>
    <x v="1"/>
    <x v="52"/>
    <x v="0"/>
    <s v="Ke-1 sd 2/ Smt 2"/>
    <m/>
    <s v="BNI AKBID"/>
    <n v="1300000"/>
  </r>
  <r>
    <x v="1"/>
    <x v="52"/>
    <x v="2"/>
    <s v="Semester 2"/>
    <m/>
    <s v="BNI AKBID"/>
    <n v="3000000"/>
  </r>
  <r>
    <x v="15"/>
    <x v="53"/>
    <x v="6"/>
    <m/>
    <m/>
    <s v="BNI AKBID"/>
    <n v="55000"/>
  </r>
  <r>
    <x v="16"/>
    <x v="21"/>
    <x v="0"/>
    <s v="Ke-1/ Smt 2"/>
    <m/>
    <s v="BNI AKBID"/>
    <n v="750000"/>
  </r>
  <r>
    <x v="1"/>
    <x v="21"/>
    <x v="5"/>
    <s v="Semester 2"/>
    <m/>
    <s v="BNI AKBID"/>
    <n v="200000"/>
  </r>
  <r>
    <x v="17"/>
    <x v="15"/>
    <x v="5"/>
    <s v="Semester 2"/>
    <m/>
    <s v="BNI AKBID"/>
    <n v="200000"/>
  </r>
  <r>
    <x v="1"/>
    <x v="15"/>
    <x v="0"/>
    <s v="Ke-1/ Smt 2"/>
    <m/>
    <s v="BNI AKBID"/>
    <n v="750000"/>
  </r>
  <r>
    <x v="1"/>
    <x v="22"/>
    <x v="5"/>
    <s v="Semester 2"/>
    <m/>
    <s v="BNI AKBID"/>
    <n v="200000"/>
  </r>
  <r>
    <x v="1"/>
    <x v="22"/>
    <x v="0"/>
    <s v="Ke-6/ Smt 1"/>
    <m/>
    <s v="BNI AKBID"/>
    <n v="750000"/>
  </r>
  <r>
    <x v="1"/>
    <x v="0"/>
    <x v="0"/>
    <s v="Ke-5/ Smt 4"/>
    <m/>
    <s v="BNI AKBID"/>
    <n v="650000"/>
  </r>
  <r>
    <x v="1"/>
    <x v="54"/>
    <x v="5"/>
    <s v="Semester 2"/>
    <m/>
    <s v="BNI AKBID"/>
    <n v="200000"/>
  </r>
  <r>
    <x v="1"/>
    <x v="54"/>
    <x v="0"/>
    <s v="Ke-1/ Smt 2"/>
    <m/>
    <s v="KAS AKBID"/>
    <n v="750000"/>
  </r>
  <r>
    <x v="1"/>
    <x v="23"/>
    <x v="0"/>
    <s v="Ke-5/ Smt 5"/>
    <m/>
    <s v="BNI VA"/>
    <n v="650000"/>
  </r>
  <r>
    <x v="18"/>
    <x v="1"/>
    <x v="0"/>
    <s v="Ke-5/ Smt 5"/>
    <m/>
    <s v="BNI AKBID"/>
    <n v="650000"/>
  </r>
  <r>
    <x v="1"/>
    <x v="55"/>
    <x v="5"/>
    <s v="Semester 2"/>
    <m/>
    <s v="BNI AKBID"/>
    <n v="200000"/>
  </r>
  <r>
    <x v="1"/>
    <x v="19"/>
    <x v="5"/>
    <s v="Semester 2"/>
    <m/>
    <s v="BNI AKBID"/>
    <n v="200000"/>
  </r>
  <r>
    <x v="1"/>
    <x v="56"/>
    <x v="0"/>
    <s v="Ke-5 sd 6/ Smt 3"/>
    <m/>
    <s v="BNI AKBID"/>
    <n v="1300000"/>
  </r>
  <r>
    <x v="1"/>
    <x v="56"/>
    <x v="0"/>
    <s v="Ke-1/ Smt 2/ Smt 4"/>
    <m/>
    <s v="BNI AKBID"/>
    <n v="1300000"/>
  </r>
  <r>
    <x v="1"/>
    <x v="56"/>
    <x v="0"/>
    <s v="Ke-3/ Smt 4"/>
    <s v="CICILAN"/>
    <s v="BNI AKBID"/>
    <n v="250000"/>
  </r>
  <r>
    <x v="1"/>
    <x v="20"/>
    <x v="1"/>
    <s v="Bulan Januari"/>
    <m/>
    <s v="BNI AKBID"/>
    <n v="250000"/>
  </r>
  <r>
    <x v="1"/>
    <x v="13"/>
    <x v="0"/>
    <s v="Ke-1/ Smt 4"/>
    <m/>
    <s v="BNI AKBID"/>
    <n v="650000"/>
  </r>
  <r>
    <x v="1"/>
    <x v="57"/>
    <x v="0"/>
    <s v="Ke- 4/ Smt 1"/>
    <m/>
    <s v="BNI AKBID"/>
    <n v="750000"/>
  </r>
  <r>
    <x v="1"/>
    <x v="57"/>
    <x v="0"/>
    <s v="Ke- 5/ Smt 1"/>
    <s v="CICILAN"/>
    <s v="BNI AKBID"/>
    <n v="250000"/>
  </r>
  <r>
    <x v="1"/>
    <x v="58"/>
    <x v="3"/>
    <m/>
    <m/>
    <s v="BNI AKBID"/>
    <s v="-"/>
  </r>
  <r>
    <x v="1"/>
    <x v="59"/>
    <x v="6"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d v="2026-01-02T00:00:00"/>
    <x v="0"/>
    <x v="0"/>
    <s v="Ke-3/Smt 5"/>
    <m/>
    <s v="BNI VA"/>
    <n v="650000"/>
  </r>
  <r>
    <d v="2026-01-03T00:00:00"/>
    <x v="1"/>
    <x v="1"/>
    <m/>
    <m/>
    <s v="BNI CV"/>
    <n v="150000"/>
  </r>
  <r>
    <d v="2026-01-04T00:00:00"/>
    <x v="2"/>
    <x v="0"/>
    <s v="Ke-5/Smt 1"/>
    <m/>
    <s v="BNI VA"/>
    <n v="650000"/>
  </r>
  <r>
    <m/>
    <x v="3"/>
    <x v="0"/>
    <s v="Ke-5/Smt 1"/>
    <m/>
    <s v="BNI VA"/>
    <n v="675000"/>
  </r>
  <r>
    <m/>
    <x v="2"/>
    <x v="2"/>
    <s v="Smt 1"/>
    <m/>
    <s v="BNI VA"/>
    <n v="1000000"/>
  </r>
  <r>
    <d v="2026-01-05T00:00:00"/>
    <x v="4"/>
    <x v="0"/>
    <s v="Ke-5/Smt 1"/>
    <m/>
    <s v="BNI VA"/>
    <n v="750000"/>
  </r>
  <r>
    <m/>
    <x v="5"/>
    <x v="0"/>
    <s v="Ke-4/Smt 5"/>
    <m/>
    <s v="BNI VA"/>
    <n v="650000"/>
  </r>
  <r>
    <m/>
    <x v="6"/>
    <x v="0"/>
    <s v="Ke-5/Smt 1"/>
    <m/>
    <s v="BNI VA"/>
    <n v="650000"/>
  </r>
  <r>
    <m/>
    <x v="7"/>
    <x v="0"/>
    <s v="Ke-5/Smt 1"/>
    <m/>
    <s v="BNI VA"/>
    <n v="750000"/>
  </r>
  <r>
    <m/>
    <x v="8"/>
    <x v="3"/>
    <m/>
    <m/>
    <s v="BNI AKBID"/>
    <n v="1656296"/>
  </r>
  <r>
    <d v="2026-01-08T00:00:00"/>
    <x v="9"/>
    <x v="0"/>
    <s v="Ke-3/Smt 1"/>
    <s v="CICILAN"/>
    <s v="BNI VA"/>
    <n v="600000"/>
  </r>
  <r>
    <d v="2026-01-09T00:00:00"/>
    <x v="10"/>
    <x v="0"/>
    <s v="Ke-5/Smt 1"/>
    <m/>
    <s v="BNI VA"/>
    <n v="750000"/>
  </r>
  <r>
    <m/>
    <x v="11"/>
    <x v="0"/>
    <s v="Ke-4/Smt 5"/>
    <m/>
    <s v="BNI VA"/>
    <n v="650000"/>
  </r>
  <r>
    <m/>
    <x v="12"/>
    <x v="0"/>
    <s v="Ke-4/Smt 1"/>
    <s v="PELUNASAN"/>
    <s v="BNI VA"/>
    <n v="250000"/>
  </r>
  <r>
    <m/>
    <x v="12"/>
    <x v="0"/>
    <s v="Ke-5/Smt 1"/>
    <m/>
    <s v="BNI VA"/>
    <n v="750000"/>
  </r>
  <r>
    <m/>
    <x v="13"/>
    <x v="0"/>
    <s v="Ke-4 sd 5/Smt 1"/>
    <m/>
    <s v="BNI VA"/>
    <n v="1500000"/>
  </r>
  <r>
    <m/>
    <x v="14"/>
    <x v="0"/>
    <s v="Ke-3/Smt 3"/>
    <s v="PELUNASAN"/>
    <s v="BNI VA"/>
    <n v="300000"/>
  </r>
  <r>
    <m/>
    <x v="14"/>
    <x v="0"/>
    <s v="Ke-4/Smt 3"/>
    <m/>
    <s v="BNI VA"/>
    <n v="650000"/>
  </r>
  <r>
    <m/>
    <x v="14"/>
    <x v="0"/>
    <s v="Ke-5/Smt 3"/>
    <s v="CICILAN"/>
    <s v="BNI VA"/>
    <n v="50000"/>
  </r>
  <r>
    <d v="2026-01-10T00:00:00"/>
    <x v="15"/>
    <x v="0"/>
    <s v="Ke-4 sd 6/Smt 2"/>
    <m/>
    <s v="BNI CV"/>
    <n v="1950000"/>
  </r>
  <r>
    <m/>
    <x v="16"/>
    <x v="4"/>
    <m/>
    <m/>
    <s v="BNI CV"/>
    <n v="750000"/>
  </r>
  <r>
    <m/>
    <x v="17"/>
    <x v="4"/>
    <m/>
    <m/>
    <s v="BNI CV"/>
    <n v="1500000"/>
  </r>
  <r>
    <m/>
    <x v="18"/>
    <x v="0"/>
    <s v="Ke-3 sd 5/Smt 4"/>
    <m/>
    <s v="BNI VA"/>
    <n v="1950000"/>
  </r>
  <r>
    <m/>
    <x v="18"/>
    <x v="0"/>
    <s v="Ke-6/Smt 4"/>
    <s v="CICILAN"/>
    <s v="BNI VA"/>
    <n v="50000"/>
  </r>
  <r>
    <d v="2026-01-11T00:00:00"/>
    <x v="19"/>
    <x v="0"/>
    <s v="Ke-5/Smt 1"/>
    <m/>
    <s v="BNI VA"/>
    <n v="750000"/>
  </r>
  <r>
    <d v="2026-01-13T00:00:00"/>
    <x v="20"/>
    <x v="0"/>
    <s v="Ke-5/Smt 3"/>
    <m/>
    <s v="BNI VA"/>
    <n v="650000"/>
  </r>
  <r>
    <m/>
    <x v="1"/>
    <x v="4"/>
    <m/>
    <m/>
    <s v="BNI CV"/>
    <n v="1500000"/>
  </r>
  <r>
    <d v="2026-01-15T00:00:00"/>
    <x v="21"/>
    <x v="1"/>
    <m/>
    <m/>
    <s v="BNI CV"/>
    <n v="150000"/>
  </r>
  <r>
    <m/>
    <x v="22"/>
    <x v="0"/>
    <s v="Ke-3/Smt 3"/>
    <m/>
    <s v="BNI VA"/>
    <n v="650000"/>
  </r>
  <r>
    <d v="2026-01-16T00:00:00"/>
    <x v="23"/>
    <x v="0"/>
    <s v="Ke-5/Smt 1"/>
    <m/>
    <s v="BNI VA"/>
    <n v="750000"/>
  </r>
  <r>
    <d v="2026-01-19T00:00:00"/>
    <x v="24"/>
    <x v="0"/>
    <s v="Ke-5/Smt 4"/>
    <m/>
    <s v="BNI VA"/>
    <n v="650000"/>
  </r>
  <r>
    <d v="2026-01-20T00:00:00"/>
    <x v="25"/>
    <x v="1"/>
    <m/>
    <m/>
    <s v="BNI AKBID"/>
    <n v="150000"/>
  </r>
  <r>
    <m/>
    <x v="26"/>
    <x v="0"/>
    <s v="Ke-4/Smt 1"/>
    <s v="PELUNASAN"/>
    <s v="BNI AKBID"/>
    <n v="50000"/>
  </r>
  <r>
    <m/>
    <x v="26"/>
    <x v="0"/>
    <s v="Ke-5/Smt 1"/>
    <m/>
    <s v="BNI AKBID"/>
    <n v="650000"/>
  </r>
  <r>
    <m/>
    <x v="26"/>
    <x v="0"/>
    <s v="Ke-6/Smt 1"/>
    <s v="CICILAN"/>
    <s v="BNI AKBID"/>
    <n v="100000"/>
  </r>
  <r>
    <d v="2026-01-22T00:00:00"/>
    <x v="27"/>
    <x v="0"/>
    <s v="Ke-6/Smt 4"/>
    <m/>
    <s v="BNI AKBID"/>
    <n v="650000"/>
  </r>
  <r>
    <m/>
    <x v="28"/>
    <x v="0"/>
    <s v="Ke-6/Smt 1"/>
    <m/>
    <s v="BNI AKBID"/>
    <n v="650000"/>
  </r>
  <r>
    <m/>
    <x v="28"/>
    <x v="2"/>
    <m/>
    <m/>
    <s v="BNI AKBID"/>
    <n v="1000000"/>
  </r>
  <r>
    <m/>
    <x v="29"/>
    <x v="2"/>
    <m/>
    <m/>
    <s v="BNI AKBID"/>
    <n v="200000"/>
  </r>
  <r>
    <d v="2026-01-24T00:00:00"/>
    <x v="30"/>
    <x v="1"/>
    <m/>
    <m/>
    <s v="BNI AKBID"/>
    <n v="150000"/>
  </r>
  <r>
    <d v="2026-01-25T00:00:00"/>
    <x v="22"/>
    <x v="0"/>
    <s v="Ke-4/Smt 3"/>
    <m/>
    <s v="BNI AKBID"/>
    <n v="650000"/>
  </r>
  <r>
    <d v="2026-01-26T00:00:00"/>
    <x v="31"/>
    <x v="0"/>
    <s v="Ke-6/Smt 4"/>
    <m/>
    <s v="BNI AKBID"/>
    <n v="650000"/>
  </r>
  <r>
    <d v="2026-01-27T00:00:00"/>
    <x v="32"/>
    <x v="0"/>
    <s v="Ke-6/Smt 1"/>
    <m/>
    <s v="BNI AKBID"/>
    <n v="750000"/>
  </r>
  <r>
    <m/>
    <x v="32"/>
    <x v="2"/>
    <m/>
    <m/>
    <s v="BNI AKBID"/>
    <n v="200000"/>
  </r>
  <r>
    <d v="2026-01-28T00:00:00"/>
    <x v="33"/>
    <x v="1"/>
    <m/>
    <m/>
    <s v="BNI AKBID"/>
    <n v="150000"/>
  </r>
  <r>
    <m/>
    <x v="33"/>
    <x v="4"/>
    <m/>
    <s v="CICILAN"/>
    <s v="BNI AKBID"/>
    <n v="950000"/>
  </r>
  <r>
    <m/>
    <x v="34"/>
    <x v="1"/>
    <m/>
    <m/>
    <s v="BNI AKBID"/>
    <n v="150000"/>
  </r>
  <r>
    <m/>
    <x v="35"/>
    <x v="0"/>
    <s v="Ke-5/Smt 1"/>
    <m/>
    <s v="BNI AKBID"/>
    <n v="750000"/>
  </r>
  <r>
    <m/>
    <x v="36"/>
    <x v="0"/>
    <s v="Ke-3/Smt 1"/>
    <s v="PELUNASAN"/>
    <s v="BNI AKBID"/>
    <n v="150000"/>
  </r>
  <r>
    <m/>
    <x v="36"/>
    <x v="2"/>
    <m/>
    <m/>
    <s v="BNI AKBID"/>
    <n v="200000"/>
  </r>
  <r>
    <d v="2026-01-29T00:00:00"/>
    <x v="37"/>
    <x v="4"/>
    <m/>
    <s v="CICILAN"/>
    <s v="BNI AKBID"/>
    <n v="500000"/>
  </r>
  <r>
    <d v="2026-01-30T00:00:00"/>
    <x v="38"/>
    <x v="0"/>
    <s v="Ke-1 sd 3/Smt 3"/>
    <m/>
    <s v="BNI AKBID"/>
    <n v="1950000"/>
  </r>
  <r>
    <d v="2026-01-31T00:00:00"/>
    <x v="39"/>
    <x v="0"/>
    <s v="Ke-5/Smt 1"/>
    <m/>
    <s v="BNI AKBID"/>
    <n v="750000"/>
  </r>
  <r>
    <m/>
    <x v="40"/>
    <x v="0"/>
    <s v="Ke-5/Smt 1"/>
    <m/>
    <s v="BNI AKBID"/>
    <n v="75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1 Des 2025"/>
    <x v="0"/>
    <x v="0"/>
    <s v="Ke-2 sd 3/Smt 5"/>
    <m/>
    <s v="BNI VA"/>
    <n v="1300000"/>
  </r>
  <r>
    <m/>
    <x v="1"/>
    <x v="0"/>
    <s v="Ke-2/Smt 4"/>
    <m/>
    <s v="BNI VA"/>
    <n v="650000"/>
  </r>
  <r>
    <s v="2 Des 2025"/>
    <x v="2"/>
    <x v="0"/>
    <s v="Ke-2/Smt 4"/>
    <m/>
    <s v="BNI VA"/>
    <n v="650000"/>
  </r>
  <r>
    <m/>
    <x v="3"/>
    <x v="0"/>
    <s v="Ke-4/Smt 1"/>
    <m/>
    <s v="BNI VA"/>
    <n v="675000"/>
  </r>
  <r>
    <s v="3 Des 2025"/>
    <x v="4"/>
    <x v="0"/>
    <s v="Ke-4/Smt 1"/>
    <m/>
    <s v="BNI VA"/>
    <n v="650000"/>
  </r>
  <r>
    <s v="4 Des 2025"/>
    <x v="5"/>
    <x v="0"/>
    <s v="Ke-4/Smt 1"/>
    <m/>
    <s v="BNI VA"/>
    <n v="650000"/>
  </r>
  <r>
    <d v="2025-12-06T00:00:00"/>
    <x v="6"/>
    <x v="0"/>
    <s v="Ke-4/Smt 1"/>
    <m/>
    <s v="BNI VA"/>
    <n v="750000"/>
  </r>
  <r>
    <d v="2025-12-09T00:00:00"/>
    <x v="7"/>
    <x v="0"/>
    <s v="Ke-2/Smt 5"/>
    <m/>
    <s v="BNI VA"/>
    <n v="650000"/>
  </r>
  <r>
    <d v="2025-12-10T00:00:00"/>
    <x v="8"/>
    <x v="0"/>
    <s v="Ke-4/Smt 1"/>
    <m/>
    <s v="BNI VA"/>
    <n v="750000"/>
  </r>
  <r>
    <d v="2025-12-11T00:00:00"/>
    <x v="9"/>
    <x v="0"/>
    <s v="Ke-4/Smt 3"/>
    <m/>
    <s v="BNI VA"/>
    <n v="650000"/>
  </r>
  <r>
    <m/>
    <x v="10"/>
    <x v="0"/>
    <s v="Ke-4/Smt 1"/>
    <m/>
    <s v="BNI VA"/>
    <n v="750000"/>
  </r>
  <r>
    <m/>
    <x v="11"/>
    <x v="0"/>
    <s v="Ke-2/Smt 5"/>
    <m/>
    <s v="BNI VA"/>
    <n v="650000"/>
  </r>
  <r>
    <m/>
    <x v="12"/>
    <x v="0"/>
    <s v="Ke-4/Smt 1"/>
    <m/>
    <s v="BNI VA"/>
    <n v="750000"/>
  </r>
  <r>
    <m/>
    <x v="13"/>
    <x v="1"/>
    <m/>
    <m/>
    <s v="BNI AKBID"/>
    <m/>
  </r>
  <r>
    <d v="2025-12-12T00:00:00"/>
    <x v="14"/>
    <x v="2"/>
    <m/>
    <m/>
    <s v="BNI CV"/>
    <n v="25000"/>
  </r>
  <r>
    <m/>
    <x v="15"/>
    <x v="0"/>
    <s v="Ke-4/Smt 1"/>
    <s v="CICILAN"/>
    <s v="BNI VA"/>
    <n v="500000"/>
  </r>
  <r>
    <d v="2025-12-13T00:00:00"/>
    <x v="16"/>
    <x v="3"/>
    <m/>
    <s v="CICILAN"/>
    <s v="BNI CV"/>
    <n v="500000"/>
  </r>
  <r>
    <m/>
    <x v="17"/>
    <x v="0"/>
    <s v="Ke-5/Smt 1"/>
    <m/>
    <s v="BNI VA"/>
    <n v="650000"/>
  </r>
  <r>
    <d v="2025-12-17T00:00:00"/>
    <x v="18"/>
    <x v="4"/>
    <m/>
    <m/>
    <s v="BNI CV"/>
    <n v="150000"/>
  </r>
  <r>
    <d v="2025-12-18T00:00:00"/>
    <x v="19"/>
    <x v="0"/>
    <s v="Ke-4/Smt 3"/>
    <m/>
    <s v="BNI CV"/>
    <n v="650000"/>
  </r>
  <r>
    <m/>
    <x v="20"/>
    <x v="0"/>
    <s v="Ke-3/Smt 5"/>
    <m/>
    <s v="BNI VA"/>
    <n v="650000"/>
  </r>
  <r>
    <d v="2025-12-19T00:00:00"/>
    <x v="21"/>
    <x v="5"/>
    <m/>
    <m/>
    <s v="BNI AKBID"/>
    <m/>
  </r>
  <r>
    <m/>
    <x v="22"/>
    <x v="5"/>
    <m/>
    <m/>
    <s v="BNI AKBID"/>
    <m/>
  </r>
  <r>
    <d v="2025-12-21T00:00:00"/>
    <x v="23"/>
    <x v="4"/>
    <m/>
    <m/>
    <s v="TUNAI"/>
    <n v="150000"/>
  </r>
  <r>
    <d v="2025-12-22T00:00:00"/>
    <x v="24"/>
    <x v="4"/>
    <m/>
    <m/>
    <s v="BNI CV"/>
    <n v="150000"/>
  </r>
  <r>
    <m/>
    <x v="25"/>
    <x v="5"/>
    <m/>
    <m/>
    <s v="PUSAT"/>
    <m/>
  </r>
  <r>
    <m/>
    <x v="25"/>
    <x v="5"/>
    <m/>
    <m/>
    <s v="PUSAT"/>
    <m/>
  </r>
  <r>
    <d v="2025-12-23T00:00:00"/>
    <x v="26"/>
    <x v="0"/>
    <s v="Ke-5/Smt 3"/>
    <m/>
    <s v="BNI VA"/>
    <n v="650000"/>
  </r>
  <r>
    <m/>
    <x v="27"/>
    <x v="0"/>
    <s v="Ke-2/Smt 3"/>
    <m/>
    <s v="BNI VA"/>
    <n v="650000"/>
  </r>
  <r>
    <d v="2025-12-24T00:00:00"/>
    <x v="28"/>
    <x v="0"/>
    <s v="Ke-4/Smt 4"/>
    <m/>
    <s v="BNI VA"/>
    <n v="650000"/>
  </r>
  <r>
    <d v="2025-12-29T00:00:00"/>
    <x v="29"/>
    <x v="4"/>
    <m/>
    <m/>
    <s v="BNI CV"/>
    <n v="150000"/>
  </r>
  <r>
    <m/>
    <x v="30"/>
    <x v="0"/>
    <s v="Ke-4/Smt 1"/>
    <m/>
    <s v="BNI VA"/>
    <n v="750000"/>
  </r>
  <r>
    <d v="2025-12-30T00:00:00"/>
    <x v="31"/>
    <x v="4"/>
    <m/>
    <m/>
    <s v="BNI CV"/>
    <n v="150000"/>
  </r>
  <r>
    <d v="2025-12-31T00:00:00"/>
    <x v="32"/>
    <x v="0"/>
    <s v="Ke-4/Smt 1"/>
    <m/>
    <s v="BNI VA"/>
    <n v="750000"/>
  </r>
  <r>
    <m/>
    <x v="33"/>
    <x v="0"/>
    <s v="Ke-5/Smt 3"/>
    <m/>
    <s v="BNI CV"/>
    <n v="65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d v="2024-12-03T00:00:00"/>
    <x v="0"/>
    <x v="0"/>
    <s v="Ke-4/Smt 3"/>
    <m/>
    <s v="BNI VA"/>
    <n v="650000"/>
  </r>
  <r>
    <m/>
    <x v="1"/>
    <x v="1"/>
    <m/>
    <m/>
    <s v="PUSAT"/>
    <m/>
  </r>
  <r>
    <d v="2024-12-04T00:00:00"/>
    <x v="2"/>
    <x v="2"/>
    <m/>
    <m/>
    <s v="BNI CV"/>
    <n v="150000"/>
  </r>
  <r>
    <d v="2024-12-05T00:00:00"/>
    <x v="3"/>
    <x v="1"/>
    <m/>
    <m/>
    <s v="PUSAT"/>
    <m/>
  </r>
  <r>
    <m/>
    <x v="4"/>
    <x v="1"/>
    <m/>
    <m/>
    <s v="PUSAT"/>
    <m/>
  </r>
  <r>
    <m/>
    <x v="5"/>
    <x v="1"/>
    <m/>
    <m/>
    <s v="PUSAT"/>
    <m/>
  </r>
  <r>
    <m/>
    <x v="6"/>
    <x v="1"/>
    <m/>
    <m/>
    <s v="PUSAT"/>
    <m/>
  </r>
  <r>
    <d v="2024-12-08T00:00:00"/>
    <x v="7"/>
    <x v="0"/>
    <s v="Ke-3/Smt 3"/>
    <m/>
    <s v="BNI VA"/>
    <n v="650000"/>
  </r>
  <r>
    <d v="2024-12-09T00:00:00"/>
    <x v="8"/>
    <x v="0"/>
    <s v="Ke-4/Smt 1"/>
    <m/>
    <s v="BNI VA"/>
    <n v="650000"/>
  </r>
  <r>
    <m/>
    <x v="8"/>
    <x v="3"/>
    <m/>
    <m/>
    <s v="BNI VA"/>
    <n v="1000000"/>
  </r>
  <r>
    <m/>
    <x v="9"/>
    <x v="0"/>
    <s v="Ke-4/Smt 1"/>
    <m/>
    <s v="BNI VA"/>
    <n v="650000"/>
  </r>
  <r>
    <m/>
    <x v="10"/>
    <x v="1"/>
    <m/>
    <m/>
    <s v="PUSAT"/>
    <m/>
  </r>
  <r>
    <m/>
    <x v="11"/>
    <x v="1"/>
    <m/>
    <m/>
    <s v="PUSAT"/>
    <m/>
  </r>
  <r>
    <d v="2024-12-11T00:00:00"/>
    <x v="12"/>
    <x v="2"/>
    <m/>
    <m/>
    <s v="BNI CV"/>
    <n v="150000"/>
  </r>
  <r>
    <m/>
    <x v="13"/>
    <x v="4"/>
    <m/>
    <s v="Cicilan"/>
    <s v="BNI CV"/>
    <n v="500000"/>
  </r>
  <r>
    <d v="2024-12-12T00:00:00"/>
    <x v="14"/>
    <x v="0"/>
    <s v="Ke-2 sd 3/Smt 3"/>
    <m/>
    <s v="BNI VA"/>
    <n v="1300000"/>
  </r>
  <r>
    <d v="2024-12-13T00:00:00"/>
    <x v="15"/>
    <x v="0"/>
    <s v="Ke-3 sd 4/Smt 1"/>
    <m/>
    <s v="BNI VA"/>
    <n v="1300000"/>
  </r>
  <r>
    <d v="2024-12-14T00:00:00"/>
    <x v="16"/>
    <x v="0"/>
    <s v="Ke-3/Smt 2"/>
    <m/>
    <s v="BNI VA"/>
    <n v="650000"/>
  </r>
  <r>
    <d v="2024-12-16T00:00:00"/>
    <x v="17"/>
    <x v="0"/>
    <s v="Ke-4 sd 5/Smt 2"/>
    <m/>
    <s v="BNI VA"/>
    <n v="1300000"/>
  </r>
  <r>
    <m/>
    <x v="18"/>
    <x v="2"/>
    <m/>
    <m/>
    <s v="BNI CV"/>
    <n v="150000"/>
  </r>
  <r>
    <d v="2024-12-23T00:00:00"/>
    <x v="19"/>
    <x v="1"/>
    <m/>
    <m/>
    <s v="PUSAT"/>
    <m/>
  </r>
  <r>
    <d v="2024-12-24T00:00:00"/>
    <x v="20"/>
    <x v="0"/>
    <s v="Ke-3 sd 4/Smt 2"/>
    <m/>
    <s v="BNI CV"/>
    <n v="1300000"/>
  </r>
  <r>
    <m/>
    <x v="21"/>
    <x v="2"/>
    <m/>
    <m/>
    <s v="BNI CV"/>
    <n v="150000"/>
  </r>
  <r>
    <m/>
    <x v="21"/>
    <x v="4"/>
    <m/>
    <m/>
    <s v="BNI CV"/>
    <n v="1100000"/>
  </r>
  <r>
    <m/>
    <x v="22"/>
    <x v="1"/>
    <m/>
    <m/>
    <m/>
    <m/>
  </r>
  <r>
    <m/>
    <x v="23"/>
    <x v="1"/>
    <m/>
    <m/>
    <s v="PUSAT"/>
    <m/>
  </r>
  <r>
    <m/>
    <x v="24"/>
    <x v="1"/>
    <m/>
    <m/>
    <s v="PUSAT"/>
    <m/>
  </r>
  <r>
    <d v="2024-12-27T00:00:00"/>
    <x v="25"/>
    <x v="0"/>
    <s v="Ke-4/Smt 1"/>
    <m/>
    <s v="BNI VA"/>
    <n v="650000"/>
  </r>
  <r>
    <m/>
    <x v="26"/>
    <x v="1"/>
    <m/>
    <m/>
    <s v="PUSAT"/>
    <m/>
  </r>
  <r>
    <d v="2024-12-28T00:00:00"/>
    <x v="27"/>
    <x v="1"/>
    <m/>
    <m/>
    <s v="PUSAT"/>
    <m/>
  </r>
  <r>
    <d v="2024-12-29T00:00:00"/>
    <x v="28"/>
    <x v="2"/>
    <m/>
    <m/>
    <s v="BNI CV"/>
    <n v="150000"/>
  </r>
  <r>
    <m/>
    <x v="29"/>
    <x v="5"/>
    <m/>
    <m/>
    <s v="PUSAT"/>
    <m/>
  </r>
  <r>
    <d v="2024-12-31T00:00:00"/>
    <x v="30"/>
    <x v="2"/>
    <m/>
    <m/>
    <s v="BNI CV"/>
    <n v="1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40D66F-827C-4155-9863-D674C7F89B08}" name="PivotTable2" cacheId="1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3" firstHeaderRow="1" firstDataRow="1" firstDataCol="1"/>
  <pivotFields count="7">
    <pivotField showAll="0"/>
    <pivotField axis="axisRow" showAll="0">
      <items count="32">
        <item x="12"/>
        <item x="30"/>
        <item x="22"/>
        <item x="4"/>
        <item x="11"/>
        <item x="29"/>
        <item x="24"/>
        <item x="3"/>
        <item x="1"/>
        <item x="6"/>
        <item x="14"/>
        <item x="5"/>
        <item x="2"/>
        <item x="9"/>
        <item x="16"/>
        <item x="17"/>
        <item x="25"/>
        <item x="23"/>
        <item x="20"/>
        <item x="28"/>
        <item x="19"/>
        <item x="26"/>
        <item x="27"/>
        <item x="10"/>
        <item x="13"/>
        <item x="8"/>
        <item x="18"/>
        <item x="7"/>
        <item x="15"/>
        <item x="21"/>
        <item x="0"/>
        <item t="default"/>
      </items>
    </pivotField>
    <pivotField axis="axisRow" showAll="0">
      <items count="7">
        <item x="0"/>
        <item x="3"/>
        <item x="4"/>
        <item x="1"/>
        <item x="2"/>
        <item x="5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40">
    <i>
      <x/>
    </i>
    <i r="1">
      <x v="10"/>
    </i>
    <i r="1">
      <x v="13"/>
    </i>
    <i r="1">
      <x v="14"/>
    </i>
    <i r="1">
      <x v="15"/>
    </i>
    <i r="1">
      <x v="16"/>
    </i>
    <i r="1">
      <x v="18"/>
    </i>
    <i r="1">
      <x v="25"/>
    </i>
    <i r="1">
      <x v="27"/>
    </i>
    <i r="1">
      <x v="28"/>
    </i>
    <i r="1">
      <x v="30"/>
    </i>
    <i>
      <x v="1"/>
    </i>
    <i r="1">
      <x v="25"/>
    </i>
    <i>
      <x v="2"/>
    </i>
    <i r="1">
      <x v="24"/>
    </i>
    <i r="1">
      <x v="29"/>
    </i>
    <i>
      <x v="3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 r="1">
      <x v="17"/>
    </i>
    <i r="1">
      <x v="20"/>
    </i>
    <i r="1">
      <x v="21"/>
    </i>
    <i r="1">
      <x v="22"/>
    </i>
    <i r="1">
      <x v="23"/>
    </i>
    <i>
      <x v="4"/>
    </i>
    <i r="1">
      <x/>
    </i>
    <i r="1">
      <x v="1"/>
    </i>
    <i r="1">
      <x v="12"/>
    </i>
    <i r="1">
      <x v="19"/>
    </i>
    <i r="1">
      <x v="26"/>
    </i>
    <i r="1">
      <x v="29"/>
    </i>
    <i>
      <x v="5"/>
    </i>
    <i r="1">
      <x v="5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5DDD89-43DB-42FD-A784-33B74D732AFE}" name="PivotTable1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4" firstHeaderRow="1" firstDataRow="1" firstDataCol="1"/>
  <pivotFields count="7">
    <pivotField showAll="0"/>
    <pivotField axis="axisRow" showAll="0">
      <items count="35">
        <item x="29"/>
        <item x="21"/>
        <item x="25"/>
        <item x="22"/>
        <item x="13"/>
        <item x="20"/>
        <item x="7"/>
        <item x="4"/>
        <item x="24"/>
        <item x="16"/>
        <item x="26"/>
        <item x="32"/>
        <item x="6"/>
        <item x="8"/>
        <item x="31"/>
        <item x="28"/>
        <item x="23"/>
        <item x="3"/>
        <item x="27"/>
        <item x="33"/>
        <item x="19"/>
        <item x="12"/>
        <item x="2"/>
        <item x="10"/>
        <item x="1"/>
        <item x="5"/>
        <item x="18"/>
        <item x="17"/>
        <item x="9"/>
        <item x="15"/>
        <item x="14"/>
        <item x="30"/>
        <item x="11"/>
        <item x="0"/>
        <item t="default"/>
      </items>
    </pivotField>
    <pivotField axis="axisRow" showAll="0">
      <items count="7">
        <item x="0"/>
        <item x="2"/>
        <item x="3"/>
        <item x="1"/>
        <item x="5"/>
        <item x="4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41">
    <i>
      <x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1"/>
    </i>
    <i r="1">
      <x v="32"/>
    </i>
    <i r="1">
      <x v="33"/>
    </i>
    <i>
      <x v="1"/>
    </i>
    <i r="1">
      <x v="30"/>
    </i>
    <i>
      <x v="2"/>
    </i>
    <i r="1">
      <x v="9"/>
    </i>
    <i>
      <x v="3"/>
    </i>
    <i r="1">
      <x v="4"/>
    </i>
    <i>
      <x v="4"/>
    </i>
    <i r="1">
      <x v="1"/>
    </i>
    <i r="1">
      <x v="2"/>
    </i>
    <i r="1">
      <x v="3"/>
    </i>
    <i>
      <x v="5"/>
    </i>
    <i r="1">
      <x/>
    </i>
    <i r="1">
      <x v="8"/>
    </i>
    <i r="1">
      <x v="14"/>
    </i>
    <i r="1">
      <x v="16"/>
    </i>
    <i r="1">
      <x v="26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CC9721-6680-4D00-89E3-5E2708C8FFF3}" name="PivotTable5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56" firstHeaderRow="1" firstDataRow="1" firstDataCol="1"/>
  <pivotFields count="7">
    <pivotField showAll="0"/>
    <pivotField axis="axisRow" showAll="0">
      <items count="42">
        <item x="16"/>
        <item x="23"/>
        <item x="25"/>
        <item x="11"/>
        <item x="2"/>
        <item x="37"/>
        <item x="27"/>
        <item x="13"/>
        <item x="40"/>
        <item x="39"/>
        <item x="14"/>
        <item x="38"/>
        <item x="15"/>
        <item x="19"/>
        <item x="7"/>
        <item x="17"/>
        <item x="24"/>
        <item x="31"/>
        <item x="3"/>
        <item x="22"/>
        <item x="26"/>
        <item x="9"/>
        <item x="36"/>
        <item x="10"/>
        <item x="29"/>
        <item x="4"/>
        <item x="32"/>
        <item x="18"/>
        <item x="6"/>
        <item x="30"/>
        <item x="33"/>
        <item x="1"/>
        <item x="28"/>
        <item x="21"/>
        <item x="20"/>
        <item x="12"/>
        <item x="34"/>
        <item x="35"/>
        <item x="0"/>
        <item x="8"/>
        <item x="5"/>
        <item t="default"/>
      </items>
    </pivotField>
    <pivotField axis="axisRow" showAll="0">
      <items count="6">
        <item x="0"/>
        <item x="2"/>
        <item x="4"/>
        <item x="3"/>
        <item x="1"/>
        <item t="default"/>
      </items>
    </pivotField>
    <pivotField showAll="0"/>
    <pivotField showAll="0"/>
    <pivotField showAll="0"/>
    <pivotField dataField="1" numFmtId="167" showAll="0"/>
  </pivotFields>
  <rowFields count="2">
    <field x="2"/>
    <field x="1"/>
  </rowFields>
  <rowItems count="53">
    <i>
      <x/>
    </i>
    <i r="1">
      <x v="1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32"/>
    </i>
    <i r="1">
      <x v="34"/>
    </i>
    <i r="1">
      <x v="35"/>
    </i>
    <i r="1">
      <x v="37"/>
    </i>
    <i r="1">
      <x v="38"/>
    </i>
    <i r="1">
      <x v="40"/>
    </i>
    <i>
      <x v="1"/>
    </i>
    <i r="1">
      <x v="4"/>
    </i>
    <i r="1">
      <x v="22"/>
    </i>
    <i r="1">
      <x v="24"/>
    </i>
    <i r="1">
      <x v="26"/>
    </i>
    <i r="1">
      <x v="32"/>
    </i>
    <i>
      <x v="2"/>
    </i>
    <i r="1">
      <x/>
    </i>
    <i r="1">
      <x v="5"/>
    </i>
    <i r="1">
      <x v="15"/>
    </i>
    <i r="1">
      <x v="30"/>
    </i>
    <i r="1">
      <x v="31"/>
    </i>
    <i>
      <x v="3"/>
    </i>
    <i r="1">
      <x v="39"/>
    </i>
    <i>
      <x v="4"/>
    </i>
    <i r="1">
      <x v="2"/>
    </i>
    <i r="1">
      <x v="29"/>
    </i>
    <i r="1">
      <x v="30"/>
    </i>
    <i r="1">
      <x v="31"/>
    </i>
    <i r="1">
      <x v="33"/>
    </i>
    <i r="1">
      <x v="36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E7CF1C-857D-44C4-AEEB-DE5721A447D6}" name="PivotTable4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85" firstHeaderRow="1" firstDataRow="1" firstDataCol="1"/>
  <pivotFields count="7">
    <pivotField showAll="0">
      <items count="20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"/>
        <item t="default"/>
      </items>
    </pivotField>
    <pivotField axis="axisRow" showAll="0">
      <items count="61">
        <item x="2"/>
        <item x="49"/>
        <item x="47"/>
        <item x="51"/>
        <item x="46"/>
        <item x="18"/>
        <item x="48"/>
        <item x="58"/>
        <item x="55"/>
        <item x="13"/>
        <item x="15"/>
        <item x="17"/>
        <item x="5"/>
        <item x="35"/>
        <item x="38"/>
        <item x="25"/>
        <item x="26"/>
        <item x="41"/>
        <item x="40"/>
        <item x="29"/>
        <item x="31"/>
        <item x="27"/>
        <item x="32"/>
        <item x="33"/>
        <item x="43"/>
        <item x="30"/>
        <item x="28"/>
        <item x="39"/>
        <item x="24"/>
        <item x="37"/>
        <item x="36"/>
        <item x="42"/>
        <item x="34"/>
        <item x="44"/>
        <item x="14"/>
        <item x="4"/>
        <item x="12"/>
        <item x="57"/>
        <item x="20"/>
        <item x="7"/>
        <item x="8"/>
        <item x="53"/>
        <item x="0"/>
        <item x="21"/>
        <item x="50"/>
        <item x="54"/>
        <item x="9"/>
        <item x="6"/>
        <item x="10"/>
        <item x="3"/>
        <item x="52"/>
        <item x="45"/>
        <item x="56"/>
        <item x="19"/>
        <item x="22"/>
        <item x="16"/>
        <item x="11"/>
        <item x="1"/>
        <item x="23"/>
        <item x="59"/>
        <item t="default"/>
      </items>
    </pivotField>
    <pivotField axis="axisRow" showAll="0">
      <items count="9">
        <item x="0"/>
        <item x="1"/>
        <item x="2"/>
        <item x="7"/>
        <item x="5"/>
        <item x="3"/>
        <item x="4"/>
        <item x="6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82">
    <i>
      <x/>
    </i>
    <i r="1">
      <x v="5"/>
    </i>
    <i r="1">
      <x v="6"/>
    </i>
    <i r="1">
      <x v="9"/>
    </i>
    <i r="1">
      <x v="10"/>
    </i>
    <i r="1">
      <x v="12"/>
    </i>
    <i r="1">
      <x v="35"/>
    </i>
    <i r="1">
      <x v="37"/>
    </i>
    <i r="1">
      <x v="38"/>
    </i>
    <i r="1">
      <x v="42"/>
    </i>
    <i r="1">
      <x v="43"/>
    </i>
    <i r="1">
      <x v="45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7"/>
    </i>
    <i r="1">
      <x v="58"/>
    </i>
    <i>
      <x v="1"/>
    </i>
    <i r="1">
      <x/>
    </i>
    <i r="1">
      <x v="38"/>
    </i>
    <i>
      <x v="2"/>
    </i>
    <i r="1">
      <x v="10"/>
    </i>
    <i r="1">
      <x v="12"/>
    </i>
    <i r="1">
      <x v="35"/>
    </i>
    <i r="1">
      <x v="49"/>
    </i>
    <i r="1">
      <x v="50"/>
    </i>
    <i r="1">
      <x v="54"/>
    </i>
    <i r="1">
      <x v="58"/>
    </i>
    <i>
      <x v="3"/>
    </i>
    <i r="1">
      <x v="1"/>
    </i>
    <i>
      <x v="4"/>
    </i>
    <i r="1">
      <x v="8"/>
    </i>
    <i r="1">
      <x v="10"/>
    </i>
    <i r="1">
      <x v="43"/>
    </i>
    <i r="1">
      <x v="45"/>
    </i>
    <i r="1">
      <x v="53"/>
    </i>
    <i r="1">
      <x v="54"/>
    </i>
    <i>
      <x v="5"/>
    </i>
    <i r="1">
      <x v="2"/>
    </i>
    <i r="1">
      <x v="3"/>
    </i>
    <i r="1">
      <x v="4"/>
    </i>
    <i r="1">
      <x v="7"/>
    </i>
    <i r="1">
      <x v="36"/>
    </i>
    <i r="1">
      <x v="39"/>
    </i>
    <i r="1">
      <x v="40"/>
    </i>
    <i r="1">
      <x v="44"/>
    </i>
    <i r="1">
      <x v="46"/>
    </i>
    <i r="1">
      <x v="47"/>
    </i>
    <i r="1">
      <x v="48"/>
    </i>
    <i r="1">
      <x v="56"/>
    </i>
    <i>
      <x v="6"/>
    </i>
    <i r="1">
      <x v="11"/>
    </i>
    <i r="1">
      <x v="34"/>
    </i>
    <i r="1">
      <x v="55"/>
    </i>
    <i>
      <x v="7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41"/>
    </i>
    <i r="1">
      <x v="59"/>
    </i>
    <i t="grand">
      <x/>
    </i>
  </rowItems>
  <colItems count="1">
    <i/>
  </colItems>
  <dataFields count="1">
    <dataField name="Sum of NOMINAL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498A78-125E-436D-8B58-A56466E2DE36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62" firstHeaderRow="1" firstDataRow="1" firstDataCol="1"/>
  <pivotFields count="7">
    <pivotField showAll="0"/>
    <pivotField axis="axisRow" showAll="0">
      <items count="41">
        <item x="30"/>
        <item x="23"/>
        <item x="26"/>
        <item x="6"/>
        <item x="37"/>
        <item x="38"/>
        <item x="11"/>
        <item x="14"/>
        <item x="22"/>
        <item x="3"/>
        <item x="24"/>
        <item x="29"/>
        <item x="12"/>
        <item x="28"/>
        <item x="17"/>
        <item x="13"/>
        <item x="2"/>
        <item x="25"/>
        <item x="19"/>
        <item x="1"/>
        <item x="27"/>
        <item x="16"/>
        <item x="21"/>
        <item x="8"/>
        <item x="9"/>
        <item x="10"/>
        <item x="5"/>
        <item x="35"/>
        <item x="39"/>
        <item x="4"/>
        <item x="31"/>
        <item x="18"/>
        <item x="32"/>
        <item x="33"/>
        <item x="20"/>
        <item x="36"/>
        <item x="0"/>
        <item x="15"/>
        <item x="7"/>
        <item x="34"/>
        <item t="default"/>
      </items>
    </pivotField>
    <pivotField axis="axisRow" multipleItemSelectionAllowed="1" showAll="0">
      <items count="9">
        <item x="1"/>
        <item x="7"/>
        <item x="4"/>
        <item x="2"/>
        <item x="5"/>
        <item x="6"/>
        <item x="0"/>
        <item x="3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/>
    <pivotField dataField="1" showAll="0"/>
  </pivotFields>
  <rowFields count="2">
    <field x="2"/>
    <field x="1"/>
  </rowFields>
  <rowItems count="59">
    <i>
      <x/>
    </i>
    <i r="1">
      <x v="2"/>
    </i>
    <i r="1">
      <x v="3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7"/>
    </i>
    <i r="1">
      <x v="29"/>
    </i>
    <i r="1">
      <x v="32"/>
    </i>
    <i r="1">
      <x v="34"/>
    </i>
    <i r="1">
      <x v="35"/>
    </i>
    <i>
      <x v="1"/>
    </i>
    <i r="1">
      <x v="2"/>
    </i>
    <i>
      <x v="2"/>
    </i>
    <i r="1">
      <x v="2"/>
    </i>
    <i r="1">
      <x v="8"/>
    </i>
    <i r="1">
      <x v="23"/>
    </i>
    <i r="1">
      <x v="32"/>
    </i>
    <i r="1">
      <x v="34"/>
    </i>
    <i>
      <x v="3"/>
    </i>
    <i r="1">
      <x v="26"/>
    </i>
    <i>
      <x v="4"/>
    </i>
    <i r="1">
      <x v="14"/>
    </i>
    <i r="1">
      <x v="15"/>
    </i>
    <i r="1">
      <x v="18"/>
    </i>
    <i r="1">
      <x v="20"/>
    </i>
    <i r="1">
      <x v="23"/>
    </i>
    <i r="1">
      <x v="31"/>
    </i>
    <i r="1">
      <x v="37"/>
    </i>
    <i>
      <x v="5"/>
    </i>
    <i r="1">
      <x v="4"/>
    </i>
    <i r="1">
      <x v="5"/>
    </i>
    <i r="1">
      <x v="6"/>
    </i>
    <i r="1">
      <x v="12"/>
    </i>
    <i r="1">
      <x v="24"/>
    </i>
    <i r="1">
      <x v="25"/>
    </i>
    <i r="1">
      <x v="28"/>
    </i>
    <i>
      <x v="6"/>
    </i>
    <i r="1">
      <x/>
    </i>
    <i r="1">
      <x v="1"/>
    </i>
    <i r="1">
      <x v="17"/>
    </i>
    <i r="1">
      <x v="30"/>
    </i>
    <i r="1">
      <x v="33"/>
    </i>
    <i r="1">
      <x v="36"/>
    </i>
    <i r="1">
      <x v="39"/>
    </i>
    <i>
      <x v="7"/>
    </i>
    <i r="1">
      <x v="38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4480D5-5B14-4CB1-A758-DF28A705027F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41" firstHeaderRow="1" firstDataRow="1" firstDataCol="1"/>
  <pivotFields count="7">
    <pivotField showAll="0"/>
    <pivotField axis="axisRow" showAll="0">
      <items count="31">
        <item x="16"/>
        <item x="14"/>
        <item x="10"/>
        <item x="4"/>
        <item x="2"/>
        <item x="5"/>
        <item x="1"/>
        <item x="6"/>
        <item x="7"/>
        <item x="11"/>
        <item x="13"/>
        <item x="19"/>
        <item x="18"/>
        <item x="0"/>
        <item x="28"/>
        <item x="20"/>
        <item x="15"/>
        <item x="3"/>
        <item x="26"/>
        <item x="23"/>
        <item x="24"/>
        <item x="25"/>
        <item x="22"/>
        <item x="27"/>
        <item x="21"/>
        <item x="12"/>
        <item x="8"/>
        <item x="17"/>
        <item x="9"/>
        <item x="29"/>
        <item t="default"/>
      </items>
    </pivotField>
    <pivotField axis="axisRow" showAll="0">
      <items count="7">
        <item x="0"/>
        <item x="3"/>
        <item x="2"/>
        <item x="1"/>
        <item x="5"/>
        <item x="4"/>
        <item t="default"/>
      </items>
    </pivotField>
    <pivotField showAll="0"/>
    <pivotField showAll="0"/>
    <pivotField showAll="0"/>
    <pivotField dataField="1" showAll="0"/>
  </pivotFields>
  <rowFields count="2">
    <field x="2"/>
    <field x="1"/>
  </rowFields>
  <rowItems count="38">
    <i>
      <x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3"/>
    </i>
    <i r="1">
      <x v="25"/>
    </i>
    <i r="1">
      <x v="26"/>
    </i>
    <i r="1">
      <x v="28"/>
    </i>
    <i>
      <x v="1"/>
    </i>
    <i r="1">
      <x v="28"/>
    </i>
    <i>
      <x v="2"/>
    </i>
    <i r="1">
      <x v="3"/>
    </i>
    <i>
      <x v="3"/>
    </i>
    <i r="1">
      <x v="1"/>
    </i>
    <i r="1">
      <x v="2"/>
    </i>
    <i r="1">
      <x v="4"/>
    </i>
    <i r="1">
      <x v="11"/>
    </i>
    <i r="1">
      <x v="12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7"/>
    </i>
    <i>
      <x v="4"/>
    </i>
    <i r="1">
      <x v="14"/>
    </i>
    <i>
      <x v="5"/>
    </i>
    <i r="1">
      <x/>
    </i>
    <i r="1">
      <x v="16"/>
    </i>
    <i r="1">
      <x v="29"/>
    </i>
    <i t="grand">
      <x/>
    </i>
  </rowItems>
  <colItems count="1">
    <i/>
  </colItems>
  <dataFields count="1">
    <dataField name="Sum of NOMIN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ivotTable" Target="../pivotTables/pivotTable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ivotTable" Target="../pivotTables/pivot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40"/>
  <sheetViews>
    <sheetView topLeftCell="A8" workbookViewId="0">
      <selection activeCell="B28" sqref="B28:C28"/>
    </sheetView>
  </sheetViews>
  <sheetFormatPr defaultColWidth="12.5703125" defaultRowHeight="15.75" customHeight="1" x14ac:dyDescent="0.2"/>
  <cols>
    <col min="3" max="3" width="23.28515625" customWidth="1"/>
    <col min="4" max="4" width="15.42578125" customWidth="1"/>
    <col min="5" max="5" width="18.8554687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45323</v>
      </c>
      <c r="C7" s="18" t="s">
        <v>14</v>
      </c>
      <c r="D7" s="19" t="s">
        <v>15</v>
      </c>
      <c r="E7" s="20"/>
      <c r="F7" s="21" t="s">
        <v>16</v>
      </c>
      <c r="G7" s="20" t="s">
        <v>17</v>
      </c>
      <c r="H7" s="22">
        <v>550000</v>
      </c>
      <c r="I7" s="22">
        <v>-385000</v>
      </c>
      <c r="J7" s="23">
        <f>SUM(H7:I7)</f>
        <v>165000</v>
      </c>
      <c r="K7" s="24"/>
      <c r="L7" s="25" t="b">
        <v>0</v>
      </c>
    </row>
    <row r="8" spans="1:31" ht="15.75" customHeight="1" x14ac:dyDescent="0.25">
      <c r="B8" s="17">
        <v>45324</v>
      </c>
      <c r="C8" s="18" t="s">
        <v>18</v>
      </c>
      <c r="D8" s="19" t="s">
        <v>19</v>
      </c>
      <c r="E8" s="20"/>
      <c r="F8" s="26"/>
      <c r="G8" s="20" t="s">
        <v>17</v>
      </c>
      <c r="H8" s="27">
        <v>150000</v>
      </c>
      <c r="I8" s="22">
        <v>-50000</v>
      </c>
      <c r="J8" s="28">
        <f t="shared" ref="J8:J14" si="0">SUM(H8:I8)</f>
        <v>100000</v>
      </c>
      <c r="K8" s="24"/>
      <c r="L8" s="25" t="b">
        <v>0</v>
      </c>
    </row>
    <row r="9" spans="1:31" ht="15.75" customHeight="1" x14ac:dyDescent="0.25">
      <c r="B9" s="17">
        <v>45328</v>
      </c>
      <c r="C9" s="18" t="s">
        <v>20</v>
      </c>
      <c r="D9" s="19" t="s">
        <v>19</v>
      </c>
      <c r="E9" s="20"/>
      <c r="F9" s="26"/>
      <c r="G9" s="20" t="s">
        <v>17</v>
      </c>
      <c r="H9" s="27">
        <v>150000</v>
      </c>
      <c r="I9" s="22">
        <v>-50000</v>
      </c>
      <c r="J9" s="28">
        <f t="shared" si="0"/>
        <v>100000</v>
      </c>
      <c r="K9" s="24"/>
      <c r="L9" s="25" t="b">
        <v>0</v>
      </c>
    </row>
    <row r="10" spans="1:31" ht="15.75" customHeight="1" x14ac:dyDescent="0.25">
      <c r="B10" s="17">
        <v>45330</v>
      </c>
      <c r="C10" s="18" t="s">
        <v>21</v>
      </c>
      <c r="D10" s="19" t="s">
        <v>15</v>
      </c>
      <c r="E10" s="20"/>
      <c r="F10" s="21"/>
      <c r="G10" s="20" t="s">
        <v>17</v>
      </c>
      <c r="H10" s="27">
        <v>1100000</v>
      </c>
      <c r="I10" s="22">
        <v>-905000</v>
      </c>
      <c r="J10" s="23">
        <f t="shared" si="0"/>
        <v>195000</v>
      </c>
      <c r="K10" s="24"/>
      <c r="L10" s="25" t="b">
        <v>0</v>
      </c>
    </row>
    <row r="11" spans="1:31" ht="15.75" customHeight="1" x14ac:dyDescent="0.25">
      <c r="B11" s="17">
        <v>45335</v>
      </c>
      <c r="C11" s="18" t="s">
        <v>22</v>
      </c>
      <c r="D11" s="19" t="s">
        <v>19</v>
      </c>
      <c r="E11" s="20"/>
      <c r="F11" s="26"/>
      <c r="G11" s="20" t="s">
        <v>17</v>
      </c>
      <c r="H11" s="27">
        <v>150000</v>
      </c>
      <c r="I11" s="22">
        <v>-50000</v>
      </c>
      <c r="J11" s="28">
        <f t="shared" si="0"/>
        <v>100000</v>
      </c>
      <c r="K11" s="24"/>
      <c r="L11" s="25" t="b">
        <v>0</v>
      </c>
    </row>
    <row r="12" spans="1:31" ht="15.75" customHeight="1" x14ac:dyDescent="0.25">
      <c r="B12" s="17"/>
      <c r="C12" s="18" t="s">
        <v>23</v>
      </c>
      <c r="D12" s="19" t="s">
        <v>19</v>
      </c>
      <c r="E12" s="20"/>
      <c r="F12" s="26"/>
      <c r="G12" s="20" t="s">
        <v>17</v>
      </c>
      <c r="H12" s="27">
        <v>150000</v>
      </c>
      <c r="I12" s="22">
        <v>-50000</v>
      </c>
      <c r="J12" s="28">
        <f t="shared" si="0"/>
        <v>100000</v>
      </c>
      <c r="K12" s="24"/>
      <c r="L12" s="25" t="b">
        <v>0</v>
      </c>
    </row>
    <row r="13" spans="1:31" ht="15.75" customHeight="1" x14ac:dyDescent="0.25">
      <c r="B13" s="17"/>
      <c r="C13" s="18" t="s">
        <v>24</v>
      </c>
      <c r="D13" s="19" t="s">
        <v>19</v>
      </c>
      <c r="E13" s="20"/>
      <c r="F13" s="26"/>
      <c r="G13" s="20" t="s">
        <v>17</v>
      </c>
      <c r="H13" s="27">
        <v>150000</v>
      </c>
      <c r="I13" s="22">
        <v>-50000</v>
      </c>
      <c r="J13" s="28">
        <f t="shared" si="0"/>
        <v>100000</v>
      </c>
      <c r="K13" s="24"/>
      <c r="L13" s="25" t="b">
        <v>0</v>
      </c>
    </row>
    <row r="14" spans="1:31" ht="15.75" customHeight="1" x14ac:dyDescent="0.25">
      <c r="B14" s="17">
        <v>45343</v>
      </c>
      <c r="C14" s="18" t="s">
        <v>25</v>
      </c>
      <c r="D14" s="19" t="s">
        <v>15</v>
      </c>
      <c r="E14" s="20"/>
      <c r="F14" s="21"/>
      <c r="G14" s="20" t="s">
        <v>17</v>
      </c>
      <c r="H14" s="27">
        <v>1100000</v>
      </c>
      <c r="I14" s="22">
        <v>-905000</v>
      </c>
      <c r="J14" s="23">
        <f t="shared" si="0"/>
        <v>195000</v>
      </c>
      <c r="K14" s="24"/>
      <c r="L14" s="25" t="b">
        <v>0</v>
      </c>
    </row>
    <row r="15" spans="1:31" ht="15.75" customHeight="1" x14ac:dyDescent="0.25">
      <c r="B15" s="17">
        <v>45346</v>
      </c>
      <c r="C15" s="18" t="s">
        <v>26</v>
      </c>
      <c r="D15" s="19" t="s">
        <v>15</v>
      </c>
      <c r="E15" s="20"/>
      <c r="F15" s="21" t="s">
        <v>27</v>
      </c>
      <c r="G15" s="20" t="s">
        <v>17</v>
      </c>
      <c r="H15" s="29">
        <v>600000</v>
      </c>
      <c r="I15" s="28"/>
      <c r="J15" s="23"/>
      <c r="K15" s="24"/>
      <c r="L15" s="25" t="b">
        <v>0</v>
      </c>
    </row>
    <row r="16" spans="1:31" ht="15.75" customHeight="1" x14ac:dyDescent="0.25">
      <c r="B16" s="17">
        <v>45347</v>
      </c>
      <c r="C16" s="18" t="s">
        <v>22</v>
      </c>
      <c r="D16" s="19" t="s">
        <v>15</v>
      </c>
      <c r="E16" s="20"/>
      <c r="F16" s="21"/>
      <c r="G16" s="20" t="s">
        <v>17</v>
      </c>
      <c r="H16" s="27">
        <v>1100000</v>
      </c>
      <c r="I16" s="22">
        <v>-905000</v>
      </c>
      <c r="J16" s="23">
        <f>SUM(H16:I16)</f>
        <v>195000</v>
      </c>
      <c r="K16" s="24"/>
      <c r="L16" s="25" t="b">
        <v>0</v>
      </c>
    </row>
    <row r="17" spans="1:31" ht="15.75" customHeight="1" x14ac:dyDescent="0.25">
      <c r="B17" s="17"/>
      <c r="C17" s="18" t="s">
        <v>28</v>
      </c>
      <c r="D17" s="19" t="s">
        <v>19</v>
      </c>
      <c r="E17" s="20"/>
      <c r="F17" s="26"/>
      <c r="G17" s="20" t="s">
        <v>17</v>
      </c>
      <c r="H17" s="27">
        <v>150000</v>
      </c>
      <c r="I17" s="22">
        <v>-50000</v>
      </c>
      <c r="J17" s="28">
        <f>SUM(H17:I17)</f>
        <v>100000</v>
      </c>
      <c r="K17" s="24"/>
      <c r="L17" s="25" t="b">
        <v>0</v>
      </c>
    </row>
    <row r="18" spans="1:31" ht="15.75" customHeight="1" x14ac:dyDescent="0.25">
      <c r="B18" s="17"/>
      <c r="C18" s="18" t="s">
        <v>24</v>
      </c>
      <c r="D18" s="19" t="s">
        <v>15</v>
      </c>
      <c r="E18" s="20"/>
      <c r="F18" s="21"/>
      <c r="G18" s="20" t="s">
        <v>17</v>
      </c>
      <c r="H18" s="27">
        <v>1100000</v>
      </c>
      <c r="I18" s="22">
        <v>-905000</v>
      </c>
      <c r="J18" s="23">
        <f>SUM(H18:I18)</f>
        <v>195000</v>
      </c>
      <c r="K18" s="24"/>
      <c r="L18" s="25" t="b">
        <v>0</v>
      </c>
    </row>
    <row r="19" spans="1:31" ht="15.75" customHeight="1" x14ac:dyDescent="0.25">
      <c r="B19" s="17">
        <v>45348</v>
      </c>
      <c r="C19" s="30" t="s">
        <v>29</v>
      </c>
      <c r="D19" s="31"/>
      <c r="E19" s="32"/>
      <c r="F19" s="33"/>
      <c r="G19" s="32" t="s">
        <v>30</v>
      </c>
      <c r="H19" s="34"/>
      <c r="I19" s="35"/>
      <c r="J19" s="36"/>
      <c r="K19" s="37">
        <v>1792250</v>
      </c>
      <c r="L19" s="38"/>
    </row>
    <row r="20" spans="1:31" ht="15.75" customHeight="1" x14ac:dyDescent="0.25">
      <c r="B20" s="17">
        <v>45349</v>
      </c>
      <c r="C20" s="30" t="s">
        <v>31</v>
      </c>
      <c r="D20" s="31"/>
      <c r="E20" s="32"/>
      <c r="F20" s="33"/>
      <c r="G20" s="32" t="s">
        <v>30</v>
      </c>
      <c r="H20" s="34"/>
      <c r="I20" s="35"/>
      <c r="J20" s="36"/>
      <c r="K20" s="37">
        <v>1436500</v>
      </c>
      <c r="L20" s="38"/>
    </row>
    <row r="21" spans="1:31" ht="15.75" customHeight="1" x14ac:dyDescent="0.25">
      <c r="B21" s="17">
        <v>45350</v>
      </c>
      <c r="C21" s="30" t="s">
        <v>31</v>
      </c>
      <c r="D21" s="31"/>
      <c r="E21" s="32"/>
      <c r="F21" s="33"/>
      <c r="G21" s="32" t="s">
        <v>30</v>
      </c>
      <c r="H21" s="34"/>
      <c r="I21" s="35"/>
      <c r="J21" s="36"/>
      <c r="K21" s="37">
        <v>423300</v>
      </c>
      <c r="L21" s="38"/>
    </row>
    <row r="22" spans="1:31" ht="15.75" customHeight="1" x14ac:dyDescent="0.25">
      <c r="B22" s="17">
        <v>45351</v>
      </c>
      <c r="C22" s="30" t="s">
        <v>32</v>
      </c>
      <c r="D22" s="31"/>
      <c r="E22" s="32"/>
      <c r="F22" s="33"/>
      <c r="G22" s="32" t="s">
        <v>33</v>
      </c>
      <c r="H22" s="34"/>
      <c r="I22" s="35"/>
      <c r="J22" s="36"/>
      <c r="K22" s="37">
        <v>1110762</v>
      </c>
      <c r="L22" s="38"/>
    </row>
    <row r="23" spans="1:31" ht="15" x14ac:dyDescent="0.25">
      <c r="B23" s="285" t="s">
        <v>34</v>
      </c>
      <c r="C23" s="273"/>
      <c r="D23" s="274"/>
      <c r="E23" s="286" t="s">
        <v>35</v>
      </c>
      <c r="F23" s="273"/>
      <c r="G23" s="274"/>
    </row>
    <row r="24" spans="1:31" ht="15" x14ac:dyDescent="0.25">
      <c r="B24" s="287" t="s">
        <v>36</v>
      </c>
      <c r="C24" s="288"/>
      <c r="D24" s="39">
        <v>0</v>
      </c>
      <c r="E24" s="289" t="s">
        <v>37</v>
      </c>
      <c r="F24" s="290"/>
      <c r="G24" s="40">
        <f>SUM(K7:K22)</f>
        <v>4762812</v>
      </c>
    </row>
    <row r="25" spans="1:31" ht="15" x14ac:dyDescent="0.25">
      <c r="B25" s="280" t="s">
        <v>38</v>
      </c>
      <c r="C25" s="281"/>
      <c r="D25" s="41">
        <f>SUMIF(D7:D22,D7,J7:J22)</f>
        <v>945000</v>
      </c>
      <c r="E25" s="280" t="s">
        <v>39</v>
      </c>
      <c r="F25" s="281"/>
      <c r="G25" s="42"/>
    </row>
    <row r="26" spans="1:31" ht="15" x14ac:dyDescent="0.25">
      <c r="B26" s="280" t="s">
        <v>40</v>
      </c>
      <c r="C26" s="281"/>
      <c r="D26" s="43">
        <f>SUMIF(D7:D22,D8,J7:J22)</f>
        <v>600000</v>
      </c>
      <c r="E26" s="280" t="s">
        <v>41</v>
      </c>
      <c r="F26" s="281"/>
      <c r="G26" s="44">
        <v>3205331</v>
      </c>
    </row>
    <row r="27" spans="1:31" ht="15" x14ac:dyDescent="0.25">
      <c r="B27" s="280" t="s">
        <v>42</v>
      </c>
      <c r="C27" s="281"/>
      <c r="D27" s="45">
        <v>0</v>
      </c>
      <c r="E27" s="280"/>
      <c r="F27" s="281"/>
      <c r="G27" s="46"/>
    </row>
    <row r="28" spans="1:31" ht="15" x14ac:dyDescent="0.25">
      <c r="B28" s="280" t="s">
        <v>43</v>
      </c>
      <c r="C28" s="281"/>
      <c r="D28" s="45">
        <v>0</v>
      </c>
      <c r="E28" s="280"/>
      <c r="F28" s="281"/>
      <c r="G28" s="46"/>
    </row>
    <row r="29" spans="1:31" ht="15" x14ac:dyDescent="0.25">
      <c r="B29" s="282" t="s">
        <v>44</v>
      </c>
      <c r="C29" s="273"/>
      <c r="D29" s="47">
        <f>SUM(D24:D28)</f>
        <v>1545000</v>
      </c>
      <c r="E29" s="282" t="s">
        <v>45</v>
      </c>
      <c r="F29" s="274"/>
      <c r="G29" s="48">
        <f>SUM(G24:H28)</f>
        <v>7968143</v>
      </c>
    </row>
    <row r="30" spans="1:31" ht="15" x14ac:dyDescent="0.25">
      <c r="B30" s="264" t="s">
        <v>46</v>
      </c>
      <c r="C30" s="265"/>
      <c r="D30" s="265"/>
      <c r="E30" s="265"/>
      <c r="F30" s="265"/>
      <c r="G30" s="266"/>
    </row>
    <row r="31" spans="1:31" ht="12.75" x14ac:dyDescent="0.2">
      <c r="A31" s="49"/>
      <c r="B31" s="275" t="s">
        <v>47</v>
      </c>
      <c r="C31" s="268"/>
      <c r="D31" s="276">
        <v>5000000</v>
      </c>
      <c r="E31" s="265"/>
      <c r="F31" s="265"/>
      <c r="G31" s="266"/>
      <c r="H31" s="49"/>
      <c r="I31" s="49"/>
      <c r="J31" s="49"/>
      <c r="K31" s="49"/>
      <c r="L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</row>
    <row r="32" spans="1:31" ht="15" x14ac:dyDescent="0.25">
      <c r="B32" s="264" t="s">
        <v>48</v>
      </c>
      <c r="C32" s="265"/>
      <c r="D32" s="265"/>
      <c r="E32" s="265"/>
      <c r="F32" s="265"/>
      <c r="G32" s="266"/>
    </row>
    <row r="33" spans="2:7" ht="15" x14ac:dyDescent="0.25">
      <c r="B33" s="277" t="s">
        <v>49</v>
      </c>
      <c r="C33" s="268"/>
      <c r="D33" s="278">
        <v>100000000</v>
      </c>
      <c r="E33" s="265"/>
      <c r="F33" s="265"/>
      <c r="G33" s="266"/>
    </row>
    <row r="34" spans="2:7" ht="15" x14ac:dyDescent="0.25">
      <c r="B34" s="267" t="s">
        <v>50</v>
      </c>
      <c r="C34" s="268"/>
      <c r="D34" s="279">
        <v>0</v>
      </c>
      <c r="E34" s="265"/>
      <c r="F34" s="265"/>
      <c r="G34" s="266"/>
    </row>
    <row r="35" spans="2:7" ht="15" x14ac:dyDescent="0.25">
      <c r="B35" s="267" t="s">
        <v>51</v>
      </c>
      <c r="C35" s="268"/>
      <c r="D35" s="269">
        <f>D31</f>
        <v>5000000</v>
      </c>
      <c r="E35" s="265"/>
      <c r="F35" s="265"/>
      <c r="G35" s="266"/>
    </row>
    <row r="36" spans="2:7" ht="15" x14ac:dyDescent="0.25">
      <c r="B36" s="50" t="s">
        <v>52</v>
      </c>
      <c r="C36" s="51"/>
      <c r="D36" s="269">
        <f>D33</f>
        <v>100000000</v>
      </c>
      <c r="E36" s="265"/>
      <c r="F36" s="265"/>
      <c r="G36" s="266"/>
    </row>
    <row r="37" spans="2:7" ht="15" x14ac:dyDescent="0.25">
      <c r="B37" s="270" t="s">
        <v>53</v>
      </c>
      <c r="C37" s="271"/>
      <c r="D37" s="272">
        <f>(D34+D35-D36)</f>
        <v>-95000000</v>
      </c>
      <c r="E37" s="273"/>
      <c r="F37" s="273"/>
      <c r="G37" s="274"/>
    </row>
    <row r="38" spans="2:7" ht="12.75" x14ac:dyDescent="0.2">
      <c r="B38" s="52"/>
      <c r="D38" s="52"/>
      <c r="F38" s="52"/>
    </row>
    <row r="39" spans="2:7" ht="12.75" x14ac:dyDescent="0.2">
      <c r="B39" s="52"/>
      <c r="D39" s="52"/>
      <c r="F39" s="52"/>
    </row>
    <row r="40" spans="2:7" ht="12.75" x14ac:dyDescent="0.2">
      <c r="B40" s="52"/>
      <c r="D40" s="52"/>
      <c r="F40" s="52"/>
    </row>
  </sheetData>
  <mergeCells count="28">
    <mergeCell ref="E25:F25"/>
    <mergeCell ref="E26:F26"/>
    <mergeCell ref="L5:L6"/>
    <mergeCell ref="B23:D23"/>
    <mergeCell ref="E23:G23"/>
    <mergeCell ref="B24:C24"/>
    <mergeCell ref="E24:F24"/>
    <mergeCell ref="B25:C25"/>
    <mergeCell ref="B26:C26"/>
    <mergeCell ref="B27:C27"/>
    <mergeCell ref="E27:F27"/>
    <mergeCell ref="B28:C28"/>
    <mergeCell ref="E28:F28"/>
    <mergeCell ref="B29:C29"/>
    <mergeCell ref="E29:F29"/>
    <mergeCell ref="B30:G30"/>
    <mergeCell ref="B35:C35"/>
    <mergeCell ref="D35:G35"/>
    <mergeCell ref="D36:G36"/>
    <mergeCell ref="B37:C37"/>
    <mergeCell ref="D37:G37"/>
    <mergeCell ref="B31:C31"/>
    <mergeCell ref="D31:G31"/>
    <mergeCell ref="B32:G32"/>
    <mergeCell ref="B33:C33"/>
    <mergeCell ref="D33:G33"/>
    <mergeCell ref="B34:C34"/>
    <mergeCell ref="D34:G34"/>
  </mergeCells>
  <dataValidations count="4">
    <dataValidation type="list" allowBlank="1" sqref="G19:G22" xr:uid="{00000000-0002-0000-0000-000000000000}">
      <formula1>"KAS,BCA,BRI,BNI,BNI CV,GOPAY,BNI VA,PUSAT"</formula1>
    </dataValidation>
    <dataValidation type="list" allowBlank="1" sqref="D7:D18" xr:uid="{00000000-0002-0000-0000-000001000000}">
      <formula1>"Pendaftaran,Herregistrasi,Konversi,Angsuran,KRS,Martikulasi,Biaya Cetak,Biaya Cuti,Operasional,PKKMB dll,SGS,Seragam,Biaya Praktik"</formula1>
    </dataValidation>
    <dataValidation type="list" allowBlank="1" sqref="D19:D22" xr:uid="{00000000-0002-0000-00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18" xr:uid="{00000000-0002-0000-0000-000003000000}">
      <formula1>"KAS,BCA,BRI,BNI,BNI CV,BNI PSU,GOPAY,BNI VA"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E56"/>
  <sheetViews>
    <sheetView workbookViewId="0"/>
  </sheetViews>
  <sheetFormatPr defaultColWidth="12.5703125" defaultRowHeight="15.75" customHeight="1" x14ac:dyDescent="0.2"/>
  <cols>
    <col min="1" max="1" width="4.42578125" customWidth="1"/>
    <col min="3" max="3" width="24.5703125" customWidth="1"/>
    <col min="4" max="4" width="15.140625" customWidth="1"/>
    <col min="5" max="5" width="18.5703125" customWidth="1"/>
    <col min="12" max="12" width="7.85546875" customWidth="1"/>
    <col min="14" max="14" width="23.85546875" customWidth="1"/>
    <col min="15" max="15" width="15.85546875" customWidth="1"/>
    <col min="18" max="18" width="14.8554687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221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45598</v>
      </c>
      <c r="C7" s="85" t="s">
        <v>165</v>
      </c>
      <c r="D7" s="31" t="s">
        <v>126</v>
      </c>
      <c r="E7" s="32"/>
      <c r="F7" s="33"/>
      <c r="G7" s="32" t="s">
        <v>33</v>
      </c>
      <c r="H7" s="34"/>
      <c r="I7" s="35"/>
      <c r="J7" s="36"/>
      <c r="K7" s="37">
        <v>253876</v>
      </c>
      <c r="L7" s="38"/>
    </row>
    <row r="8" spans="1:31" ht="15.75" customHeight="1" x14ac:dyDescent="0.25">
      <c r="B8" s="17"/>
      <c r="C8" s="85" t="s">
        <v>109</v>
      </c>
      <c r="D8" s="31" t="s">
        <v>126</v>
      </c>
      <c r="E8" s="32"/>
      <c r="F8" s="33"/>
      <c r="G8" s="32" t="s">
        <v>33</v>
      </c>
      <c r="H8" s="34"/>
      <c r="I8" s="35"/>
      <c r="J8" s="36"/>
      <c r="K8" s="37">
        <v>100000</v>
      </c>
      <c r="L8" s="38"/>
    </row>
    <row r="9" spans="1:31" ht="15.75" customHeight="1" x14ac:dyDescent="0.25">
      <c r="B9" s="17"/>
      <c r="C9" s="30" t="s">
        <v>222</v>
      </c>
      <c r="D9" s="31" t="s">
        <v>126</v>
      </c>
      <c r="E9" s="32"/>
      <c r="F9" s="33"/>
      <c r="G9" s="32" t="s">
        <v>33</v>
      </c>
      <c r="H9" s="34"/>
      <c r="I9" s="35"/>
      <c r="J9" s="36"/>
      <c r="K9" s="37">
        <v>22000</v>
      </c>
      <c r="L9" s="38"/>
    </row>
    <row r="10" spans="1:31" ht="15.75" customHeight="1" x14ac:dyDescent="0.25">
      <c r="B10" s="17"/>
      <c r="C10" s="30" t="s">
        <v>223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179900</v>
      </c>
      <c r="L10" s="38"/>
    </row>
    <row r="11" spans="1:31" ht="15.75" customHeight="1" x14ac:dyDescent="0.25">
      <c r="B11" s="17">
        <v>45599</v>
      </c>
      <c r="C11" s="63" t="s">
        <v>55</v>
      </c>
      <c r="D11" s="19" t="s">
        <v>56</v>
      </c>
      <c r="E11" s="20" t="s">
        <v>224</v>
      </c>
      <c r="F11" s="26"/>
      <c r="G11" s="20" t="s">
        <v>65</v>
      </c>
      <c r="H11" s="59">
        <v>650000</v>
      </c>
      <c r="I11" s="60">
        <v>0</v>
      </c>
      <c r="J11" s="23">
        <f>SUM(H11:I11)</f>
        <v>650000</v>
      </c>
      <c r="K11" s="24"/>
      <c r="L11" s="25" t="b">
        <v>0</v>
      </c>
    </row>
    <row r="12" spans="1:31" ht="15.75" customHeight="1" x14ac:dyDescent="0.25">
      <c r="B12" s="17">
        <v>45600</v>
      </c>
      <c r="C12" s="63" t="s">
        <v>203</v>
      </c>
      <c r="D12" s="19" t="s">
        <v>56</v>
      </c>
      <c r="E12" s="20" t="s">
        <v>64</v>
      </c>
      <c r="F12" s="70" t="s">
        <v>84</v>
      </c>
      <c r="G12" s="20" t="s">
        <v>65</v>
      </c>
      <c r="H12" s="71">
        <v>200000</v>
      </c>
      <c r="I12" s="88"/>
      <c r="J12" s="23">
        <f>SUM(H12:I12)</f>
        <v>200000</v>
      </c>
      <c r="K12" s="24"/>
      <c r="L12" s="25" t="b">
        <v>0</v>
      </c>
    </row>
    <row r="13" spans="1:31" ht="15.75" customHeight="1" x14ac:dyDescent="0.25">
      <c r="B13" s="17"/>
      <c r="C13" s="63" t="s">
        <v>203</v>
      </c>
      <c r="D13" s="68" t="s">
        <v>61</v>
      </c>
      <c r="E13" s="69"/>
      <c r="F13" s="89"/>
      <c r="G13" s="20" t="s">
        <v>65</v>
      </c>
      <c r="H13" s="71">
        <v>800000</v>
      </c>
      <c r="I13" s="88"/>
      <c r="J13" s="23">
        <f>SUM(H13:I13)</f>
        <v>800000</v>
      </c>
      <c r="K13" s="24"/>
      <c r="L13" s="25" t="b">
        <v>0</v>
      </c>
    </row>
    <row r="14" spans="1:31" ht="15.75" customHeight="1" x14ac:dyDescent="0.25">
      <c r="B14" s="17"/>
      <c r="C14" s="85" t="s">
        <v>165</v>
      </c>
      <c r="D14" s="31"/>
      <c r="E14" s="32"/>
      <c r="F14" s="33"/>
      <c r="G14" s="32" t="s">
        <v>33</v>
      </c>
      <c r="H14" s="34"/>
      <c r="I14" s="35"/>
      <c r="J14" s="36"/>
      <c r="K14" s="37">
        <v>260376</v>
      </c>
      <c r="L14" s="38"/>
    </row>
    <row r="15" spans="1:31" ht="15.75" customHeight="1" x14ac:dyDescent="0.25">
      <c r="B15" s="17">
        <v>45602</v>
      </c>
      <c r="C15" s="63" t="s">
        <v>197</v>
      </c>
      <c r="D15" s="19" t="s">
        <v>56</v>
      </c>
      <c r="E15" s="20" t="s">
        <v>113</v>
      </c>
      <c r="F15" s="26"/>
      <c r="G15" s="20" t="s">
        <v>65</v>
      </c>
      <c r="H15" s="59">
        <v>650000</v>
      </c>
      <c r="I15" s="60">
        <v>0</v>
      </c>
      <c r="J15" s="23">
        <f>SUM(H15:I15)</f>
        <v>650000</v>
      </c>
      <c r="K15" s="24"/>
      <c r="L15" s="25" t="b">
        <v>0</v>
      </c>
    </row>
    <row r="16" spans="1:31" ht="15.75" customHeight="1" x14ac:dyDescent="0.25">
      <c r="B16" s="17">
        <v>45604</v>
      </c>
      <c r="C16" s="63" t="s">
        <v>66</v>
      </c>
      <c r="D16" s="19" t="s">
        <v>56</v>
      </c>
      <c r="E16" s="20" t="s">
        <v>110</v>
      </c>
      <c r="F16" s="26"/>
      <c r="G16" s="20" t="s">
        <v>65</v>
      </c>
      <c r="H16" s="59">
        <v>1300000</v>
      </c>
      <c r="I16" s="60">
        <v>0</v>
      </c>
      <c r="J16" s="23">
        <f>SUM(H16:I16)</f>
        <v>1300000</v>
      </c>
      <c r="K16" s="24"/>
      <c r="L16" s="25" t="b">
        <v>0</v>
      </c>
    </row>
    <row r="17" spans="2:12" ht="15.75" customHeight="1" x14ac:dyDescent="0.25">
      <c r="B17" s="17">
        <v>45605</v>
      </c>
      <c r="C17" s="30" t="s">
        <v>58</v>
      </c>
      <c r="D17" s="31" t="s">
        <v>126</v>
      </c>
      <c r="E17" s="32"/>
      <c r="F17" s="33"/>
      <c r="G17" s="32" t="s">
        <v>33</v>
      </c>
      <c r="H17" s="34"/>
      <c r="I17" s="35"/>
      <c r="J17" s="36"/>
      <c r="K17" s="37">
        <v>407650</v>
      </c>
      <c r="L17" s="38"/>
    </row>
    <row r="18" spans="2:12" ht="15.75" customHeight="1" x14ac:dyDescent="0.25">
      <c r="B18" s="17">
        <v>45607</v>
      </c>
      <c r="C18" s="63" t="s">
        <v>157</v>
      </c>
      <c r="D18" s="19" t="s">
        <v>56</v>
      </c>
      <c r="E18" s="20" t="s">
        <v>113</v>
      </c>
      <c r="F18" s="26"/>
      <c r="G18" s="20" t="s">
        <v>65</v>
      </c>
      <c r="H18" s="59">
        <v>650000</v>
      </c>
      <c r="I18" s="60">
        <v>0</v>
      </c>
      <c r="J18" s="23">
        <f t="shared" ref="J18:J38" si="0">SUM(H18:I18)</f>
        <v>650000</v>
      </c>
      <c r="K18" s="24"/>
      <c r="L18" s="25" t="b">
        <v>0</v>
      </c>
    </row>
    <row r="19" spans="2:12" ht="15.75" customHeight="1" x14ac:dyDescent="0.25">
      <c r="B19" s="17">
        <v>45610</v>
      </c>
      <c r="C19" s="63" t="s">
        <v>177</v>
      </c>
      <c r="D19" s="19" t="s">
        <v>56</v>
      </c>
      <c r="E19" s="20" t="s">
        <v>64</v>
      </c>
      <c r="F19" s="26"/>
      <c r="G19" s="20" t="s">
        <v>65</v>
      </c>
      <c r="H19" s="71">
        <v>650000</v>
      </c>
      <c r="I19" s="88"/>
      <c r="J19" s="23">
        <f t="shared" si="0"/>
        <v>650000</v>
      </c>
      <c r="K19" s="24"/>
      <c r="L19" s="25" t="b">
        <v>0</v>
      </c>
    </row>
    <row r="20" spans="2:12" ht="15.75" customHeight="1" x14ac:dyDescent="0.25">
      <c r="B20" s="17"/>
      <c r="C20" s="63" t="s">
        <v>177</v>
      </c>
      <c r="D20" s="19" t="s">
        <v>56</v>
      </c>
      <c r="E20" s="20" t="s">
        <v>113</v>
      </c>
      <c r="F20" s="21" t="s">
        <v>84</v>
      </c>
      <c r="G20" s="20" t="s">
        <v>65</v>
      </c>
      <c r="H20" s="59">
        <v>450000</v>
      </c>
      <c r="I20" s="60"/>
      <c r="J20" s="23">
        <f t="shared" si="0"/>
        <v>450000</v>
      </c>
      <c r="K20" s="24"/>
      <c r="L20" s="25" t="b">
        <v>0</v>
      </c>
    </row>
    <row r="21" spans="2:12" ht="15.75" customHeight="1" x14ac:dyDescent="0.25">
      <c r="B21" s="17">
        <v>45612</v>
      </c>
      <c r="C21" s="63" t="s">
        <v>67</v>
      </c>
      <c r="D21" s="19" t="s">
        <v>56</v>
      </c>
      <c r="E21" s="20" t="s">
        <v>208</v>
      </c>
      <c r="F21" s="26"/>
      <c r="G21" s="20" t="s">
        <v>65</v>
      </c>
      <c r="H21" s="59">
        <v>650000</v>
      </c>
      <c r="I21" s="60">
        <v>0</v>
      </c>
      <c r="J21" s="23">
        <f t="shared" si="0"/>
        <v>650000</v>
      </c>
      <c r="K21" s="24"/>
      <c r="L21" s="25" t="b">
        <v>0</v>
      </c>
    </row>
    <row r="22" spans="2:12" ht="15.75" customHeight="1" x14ac:dyDescent="0.25">
      <c r="B22" s="17"/>
      <c r="C22" s="63" t="s">
        <v>225</v>
      </c>
      <c r="D22" s="53" t="s">
        <v>19</v>
      </c>
      <c r="E22" s="72"/>
      <c r="F22" s="86"/>
      <c r="G22" s="20" t="s">
        <v>30</v>
      </c>
      <c r="H22" s="22">
        <v>150000</v>
      </c>
      <c r="I22" s="28">
        <v>-50000</v>
      </c>
      <c r="J22" s="23">
        <f t="shared" si="0"/>
        <v>100000</v>
      </c>
      <c r="K22" s="24"/>
      <c r="L22" s="84" t="b">
        <v>1</v>
      </c>
    </row>
    <row r="23" spans="2:12" ht="15" x14ac:dyDescent="0.25">
      <c r="B23" s="17"/>
      <c r="C23" s="63" t="s">
        <v>225</v>
      </c>
      <c r="D23" s="19" t="s">
        <v>15</v>
      </c>
      <c r="E23" s="20"/>
      <c r="F23" s="26"/>
      <c r="G23" s="20" t="s">
        <v>17</v>
      </c>
      <c r="H23" s="59">
        <v>1100000</v>
      </c>
      <c r="I23" s="60">
        <v>0</v>
      </c>
      <c r="J23" s="23">
        <f t="shared" si="0"/>
        <v>1100000</v>
      </c>
      <c r="K23" s="24"/>
      <c r="L23" s="25" t="b">
        <v>0</v>
      </c>
    </row>
    <row r="24" spans="2:12" ht="15" x14ac:dyDescent="0.25">
      <c r="B24" s="17">
        <v>45614</v>
      </c>
      <c r="C24" s="63" t="s">
        <v>80</v>
      </c>
      <c r="D24" s="19" t="s">
        <v>56</v>
      </c>
      <c r="E24" s="20" t="s">
        <v>220</v>
      </c>
      <c r="F24" s="26"/>
      <c r="G24" s="20" t="s">
        <v>65</v>
      </c>
      <c r="H24" s="59">
        <v>650000</v>
      </c>
      <c r="I24" s="60">
        <v>0</v>
      </c>
      <c r="J24" s="23">
        <f t="shared" si="0"/>
        <v>650000</v>
      </c>
      <c r="K24" s="24"/>
      <c r="L24" s="25" t="b">
        <v>0</v>
      </c>
    </row>
    <row r="25" spans="2:12" ht="15" x14ac:dyDescent="0.25">
      <c r="B25" s="17">
        <v>45615</v>
      </c>
      <c r="C25" s="63" t="s">
        <v>211</v>
      </c>
      <c r="D25" s="19" t="s">
        <v>56</v>
      </c>
      <c r="E25" s="20" t="s">
        <v>89</v>
      </c>
      <c r="F25" s="26"/>
      <c r="G25" s="20" t="s">
        <v>17</v>
      </c>
      <c r="H25" s="59">
        <v>1300000</v>
      </c>
      <c r="I25" s="60">
        <v>0</v>
      </c>
      <c r="J25" s="23">
        <f t="shared" si="0"/>
        <v>1300000</v>
      </c>
      <c r="K25" s="24"/>
      <c r="L25" s="25" t="b">
        <v>0</v>
      </c>
    </row>
    <row r="26" spans="2:12" ht="15" x14ac:dyDescent="0.25">
      <c r="B26" s="17"/>
      <c r="C26" s="63" t="s">
        <v>211</v>
      </c>
      <c r="D26" s="19" t="s">
        <v>56</v>
      </c>
      <c r="E26" s="20" t="s">
        <v>116</v>
      </c>
      <c r="F26" s="21" t="s">
        <v>84</v>
      </c>
      <c r="G26" s="20" t="s">
        <v>17</v>
      </c>
      <c r="H26" s="59">
        <v>200000</v>
      </c>
      <c r="I26" s="60">
        <v>0</v>
      </c>
      <c r="J26" s="23">
        <f t="shared" si="0"/>
        <v>200000</v>
      </c>
      <c r="K26" s="24"/>
      <c r="L26" s="25" t="b">
        <v>0</v>
      </c>
    </row>
    <row r="27" spans="2:12" ht="15" x14ac:dyDescent="0.25">
      <c r="B27" s="17"/>
      <c r="C27" s="63" t="s">
        <v>117</v>
      </c>
      <c r="D27" s="19" t="s">
        <v>56</v>
      </c>
      <c r="E27" s="20" t="s">
        <v>134</v>
      </c>
      <c r="F27" s="21"/>
      <c r="G27" s="20" t="s">
        <v>65</v>
      </c>
      <c r="H27" s="59">
        <v>650000</v>
      </c>
      <c r="I27" s="60">
        <v>0</v>
      </c>
      <c r="J27" s="23">
        <f t="shared" si="0"/>
        <v>650000</v>
      </c>
      <c r="K27" s="24"/>
      <c r="L27" s="25" t="b">
        <v>0</v>
      </c>
    </row>
    <row r="28" spans="2:12" ht="15" x14ac:dyDescent="0.25">
      <c r="B28" s="17">
        <v>45616</v>
      </c>
      <c r="C28" s="63" t="s">
        <v>226</v>
      </c>
      <c r="D28" s="53" t="s">
        <v>19</v>
      </c>
      <c r="E28" s="72"/>
      <c r="F28" s="86"/>
      <c r="G28" s="20" t="s">
        <v>30</v>
      </c>
      <c r="H28" s="22">
        <v>150000</v>
      </c>
      <c r="I28" s="28">
        <v>-50000</v>
      </c>
      <c r="J28" s="23">
        <f t="shared" si="0"/>
        <v>100000</v>
      </c>
      <c r="K28" s="24"/>
      <c r="L28" s="84" t="b">
        <v>1</v>
      </c>
    </row>
    <row r="29" spans="2:12" ht="15" x14ac:dyDescent="0.25">
      <c r="B29" s="17">
        <v>45617</v>
      </c>
      <c r="C29" s="63" t="s">
        <v>210</v>
      </c>
      <c r="D29" s="19" t="s">
        <v>56</v>
      </c>
      <c r="E29" s="20" t="s">
        <v>113</v>
      </c>
      <c r="F29" s="26"/>
      <c r="G29" s="20" t="s">
        <v>65</v>
      </c>
      <c r="H29" s="59">
        <v>650000</v>
      </c>
      <c r="I29" s="60">
        <v>0</v>
      </c>
      <c r="J29" s="23">
        <f t="shared" si="0"/>
        <v>650000</v>
      </c>
      <c r="K29" s="24"/>
      <c r="L29" s="25" t="b">
        <v>0</v>
      </c>
    </row>
    <row r="30" spans="2:12" ht="15" x14ac:dyDescent="0.25">
      <c r="B30" s="17"/>
      <c r="C30" s="63" t="s">
        <v>210</v>
      </c>
      <c r="D30" s="19" t="s">
        <v>106</v>
      </c>
      <c r="E30" s="20"/>
      <c r="F30" s="26"/>
      <c r="G30" s="20" t="s">
        <v>65</v>
      </c>
      <c r="H30" s="59">
        <v>1000000</v>
      </c>
      <c r="I30" s="60">
        <v>0</v>
      </c>
      <c r="J30" s="23">
        <f t="shared" si="0"/>
        <v>1000000</v>
      </c>
      <c r="K30" s="24"/>
      <c r="L30" s="25" t="b">
        <v>0</v>
      </c>
    </row>
    <row r="31" spans="2:12" ht="15" x14ac:dyDescent="0.25">
      <c r="B31" s="17">
        <v>45618</v>
      </c>
      <c r="C31" s="63" t="s">
        <v>177</v>
      </c>
      <c r="D31" s="19" t="s">
        <v>56</v>
      </c>
      <c r="E31" s="20" t="s">
        <v>113</v>
      </c>
      <c r="F31" s="21" t="s">
        <v>86</v>
      </c>
      <c r="G31" s="20" t="s">
        <v>65</v>
      </c>
      <c r="H31" s="59">
        <v>200000</v>
      </c>
      <c r="I31" s="60">
        <v>0</v>
      </c>
      <c r="J31" s="23">
        <f t="shared" si="0"/>
        <v>200000</v>
      </c>
      <c r="K31" s="24"/>
      <c r="L31" s="25" t="b">
        <v>0</v>
      </c>
    </row>
    <row r="32" spans="2:12" ht="15" x14ac:dyDescent="0.25">
      <c r="B32" s="17"/>
      <c r="C32" s="63" t="s">
        <v>62</v>
      </c>
      <c r="D32" s="19" t="s">
        <v>56</v>
      </c>
      <c r="E32" s="20" t="s">
        <v>103</v>
      </c>
      <c r="F32" s="26"/>
      <c r="G32" s="20" t="s">
        <v>65</v>
      </c>
      <c r="H32" s="59">
        <v>650000</v>
      </c>
      <c r="I32" s="60">
        <v>0</v>
      </c>
      <c r="J32" s="23">
        <f t="shared" si="0"/>
        <v>650000</v>
      </c>
      <c r="K32" s="24"/>
      <c r="L32" s="25" t="b">
        <v>0</v>
      </c>
    </row>
    <row r="33" spans="2:12" ht="15" x14ac:dyDescent="0.25">
      <c r="B33" s="17">
        <v>45621</v>
      </c>
      <c r="C33" s="63" t="s">
        <v>66</v>
      </c>
      <c r="D33" s="19" t="s">
        <v>56</v>
      </c>
      <c r="E33" s="20" t="s">
        <v>134</v>
      </c>
      <c r="F33" s="26"/>
      <c r="G33" s="20" t="s">
        <v>17</v>
      </c>
      <c r="H33" s="59">
        <v>650000</v>
      </c>
      <c r="I33" s="60">
        <v>0</v>
      </c>
      <c r="J33" s="23">
        <f t="shared" si="0"/>
        <v>650000</v>
      </c>
      <c r="K33" s="24"/>
      <c r="L33" s="25" t="b">
        <v>0</v>
      </c>
    </row>
    <row r="34" spans="2:12" ht="15" x14ac:dyDescent="0.25">
      <c r="B34" s="17"/>
      <c r="C34" s="63" t="s">
        <v>203</v>
      </c>
      <c r="D34" s="19" t="s">
        <v>56</v>
      </c>
      <c r="E34" s="20" t="s">
        <v>64</v>
      </c>
      <c r="F34" s="21" t="s">
        <v>86</v>
      </c>
      <c r="G34" s="20" t="s">
        <v>65</v>
      </c>
      <c r="H34" s="59">
        <v>450000</v>
      </c>
      <c r="I34" s="60">
        <v>0</v>
      </c>
      <c r="J34" s="23">
        <f t="shared" si="0"/>
        <v>450000</v>
      </c>
      <c r="K34" s="24"/>
      <c r="L34" s="25" t="b">
        <v>0</v>
      </c>
    </row>
    <row r="35" spans="2:12" ht="15" x14ac:dyDescent="0.25">
      <c r="B35" s="17"/>
      <c r="C35" s="63" t="s">
        <v>203</v>
      </c>
      <c r="D35" s="19" t="s">
        <v>56</v>
      </c>
      <c r="E35" s="20" t="s">
        <v>113</v>
      </c>
      <c r="F35" s="26"/>
      <c r="G35" s="20" t="s">
        <v>65</v>
      </c>
      <c r="H35" s="59">
        <v>650000</v>
      </c>
      <c r="I35" s="60">
        <v>0</v>
      </c>
      <c r="J35" s="23">
        <f t="shared" si="0"/>
        <v>650000</v>
      </c>
      <c r="K35" s="24"/>
      <c r="L35" s="25" t="b">
        <v>0</v>
      </c>
    </row>
    <row r="36" spans="2:12" ht="15" x14ac:dyDescent="0.25">
      <c r="B36" s="17"/>
      <c r="C36" s="63" t="s">
        <v>97</v>
      </c>
      <c r="D36" s="19" t="s">
        <v>56</v>
      </c>
      <c r="E36" s="20" t="s">
        <v>113</v>
      </c>
      <c r="F36" s="26"/>
      <c r="G36" s="20" t="s">
        <v>65</v>
      </c>
      <c r="H36" s="59">
        <v>650000</v>
      </c>
      <c r="I36" s="60">
        <v>0</v>
      </c>
      <c r="J36" s="23">
        <f t="shared" si="0"/>
        <v>650000</v>
      </c>
      <c r="K36" s="24"/>
      <c r="L36" s="25" t="b">
        <v>0</v>
      </c>
    </row>
    <row r="37" spans="2:12" ht="15" x14ac:dyDescent="0.25">
      <c r="B37" s="17">
        <v>45622</v>
      </c>
      <c r="C37" s="63" t="s">
        <v>227</v>
      </c>
      <c r="D37" s="53" t="s">
        <v>19</v>
      </c>
      <c r="E37" s="72"/>
      <c r="F37" s="86"/>
      <c r="G37" s="20" t="s">
        <v>30</v>
      </c>
      <c r="H37" s="22">
        <v>150000</v>
      </c>
      <c r="I37" s="28">
        <v>-50000</v>
      </c>
      <c r="J37" s="23">
        <f t="shared" si="0"/>
        <v>100000</v>
      </c>
      <c r="K37" s="24"/>
      <c r="L37" s="84" t="b">
        <v>1</v>
      </c>
    </row>
    <row r="38" spans="2:12" ht="15" x14ac:dyDescent="0.25">
      <c r="B38" s="17">
        <v>45624</v>
      </c>
      <c r="C38" s="63" t="s">
        <v>144</v>
      </c>
      <c r="D38" s="19" t="s">
        <v>61</v>
      </c>
      <c r="E38" s="20"/>
      <c r="F38" s="21" t="s">
        <v>86</v>
      </c>
      <c r="G38" s="20" t="s">
        <v>17</v>
      </c>
      <c r="H38" s="59">
        <v>400000</v>
      </c>
      <c r="I38" s="60">
        <v>0</v>
      </c>
      <c r="J38" s="23">
        <f t="shared" si="0"/>
        <v>400000</v>
      </c>
      <c r="K38" s="24"/>
      <c r="L38" s="25" t="b">
        <v>0</v>
      </c>
    </row>
    <row r="39" spans="2:12" ht="15" x14ac:dyDescent="0.25">
      <c r="B39" s="17"/>
      <c r="C39" s="85" t="s">
        <v>32</v>
      </c>
      <c r="D39" s="31" t="s">
        <v>126</v>
      </c>
      <c r="E39" s="32"/>
      <c r="F39" s="33"/>
      <c r="G39" s="32" t="s">
        <v>33</v>
      </c>
      <c r="H39" s="34"/>
      <c r="I39" s="35"/>
      <c r="J39" s="36"/>
      <c r="K39" s="37">
        <v>2109483</v>
      </c>
      <c r="L39" s="38"/>
    </row>
    <row r="40" spans="2:12" ht="15" x14ac:dyDescent="0.25">
      <c r="B40" s="285" t="s">
        <v>34</v>
      </c>
      <c r="C40" s="273"/>
      <c r="D40" s="274"/>
      <c r="E40" s="286" t="s">
        <v>35</v>
      </c>
      <c r="F40" s="273"/>
      <c r="G40" s="274"/>
    </row>
    <row r="41" spans="2:12" ht="15" x14ac:dyDescent="0.25">
      <c r="B41" s="287" t="s">
        <v>36</v>
      </c>
      <c r="C41" s="288"/>
      <c r="D41" s="62">
        <f>SUMIF(D11:D39,D12,J11:J42)</f>
        <v>11900000</v>
      </c>
      <c r="E41" s="289" t="s">
        <v>37</v>
      </c>
      <c r="F41" s="290"/>
      <c r="G41" s="40">
        <f>SUMIF(D7:D39,D9,K7:K60)</f>
        <v>3072909</v>
      </c>
    </row>
    <row r="42" spans="2:12" ht="15" x14ac:dyDescent="0.25">
      <c r="B42" s="280" t="s">
        <v>38</v>
      </c>
      <c r="C42" s="281"/>
      <c r="D42" s="41">
        <f>SUMIF(D11:D39,D23,J11:J42)</f>
        <v>1100000</v>
      </c>
      <c r="E42" s="280" t="s">
        <v>39</v>
      </c>
      <c r="F42" s="281"/>
      <c r="G42" s="42"/>
    </row>
    <row r="43" spans="2:12" ht="15" x14ac:dyDescent="0.25">
      <c r="B43" s="280" t="s">
        <v>40</v>
      </c>
      <c r="C43" s="281"/>
      <c r="D43" s="43">
        <f>SUMIF(D11:D39,D22,J11:J44)</f>
        <v>300000</v>
      </c>
      <c r="E43" s="280" t="s">
        <v>41</v>
      </c>
      <c r="F43" s="281"/>
      <c r="G43" s="44">
        <v>20423800</v>
      </c>
    </row>
    <row r="44" spans="2:12" ht="15" x14ac:dyDescent="0.25">
      <c r="B44" s="280" t="s">
        <v>42</v>
      </c>
      <c r="C44" s="281"/>
      <c r="D44" s="43">
        <f>SUMIF(D11:D39,D30,J11:J41)</f>
        <v>1000000</v>
      </c>
      <c r="E44" s="280"/>
      <c r="F44" s="281"/>
      <c r="G44" s="46"/>
    </row>
    <row r="45" spans="2:12" ht="15" x14ac:dyDescent="0.25">
      <c r="B45" s="280" t="s">
        <v>43</v>
      </c>
      <c r="C45" s="281"/>
      <c r="D45" s="43">
        <f>SUMIF(D11:D39,D39,J11:J42)</f>
        <v>0</v>
      </c>
      <c r="E45" s="280"/>
      <c r="F45" s="281"/>
      <c r="G45" s="46"/>
    </row>
    <row r="46" spans="2:12" ht="15" x14ac:dyDescent="0.25">
      <c r="B46" s="280" t="s">
        <v>72</v>
      </c>
      <c r="C46" s="281"/>
      <c r="D46" s="45">
        <v>21572529</v>
      </c>
      <c r="E46" s="280"/>
      <c r="F46" s="281"/>
      <c r="G46" s="46"/>
    </row>
    <row r="47" spans="2:12" ht="15" x14ac:dyDescent="0.25">
      <c r="B47" s="282" t="s">
        <v>44</v>
      </c>
      <c r="C47" s="273"/>
      <c r="D47" s="47">
        <f>SUM(D41:D45)</f>
        <v>14300000</v>
      </c>
      <c r="E47" s="282" t="s">
        <v>45</v>
      </c>
      <c r="F47" s="274"/>
      <c r="G47" s="48">
        <f>SUM(G41:S45)</f>
        <v>23496709</v>
      </c>
    </row>
    <row r="48" spans="2:12" ht="15" x14ac:dyDescent="0.25">
      <c r="B48" s="264" t="s">
        <v>46</v>
      </c>
      <c r="C48" s="265"/>
      <c r="D48" s="265"/>
      <c r="E48" s="265"/>
      <c r="F48" s="265"/>
      <c r="G48" s="266"/>
    </row>
    <row r="49" spans="1:31" ht="12.75" x14ac:dyDescent="0.2">
      <c r="A49" s="49"/>
      <c r="B49" s="275"/>
      <c r="C49" s="268"/>
      <c r="D49" s="276"/>
      <c r="E49" s="265"/>
      <c r="F49" s="265"/>
      <c r="G49" s="266"/>
      <c r="H49" s="49"/>
      <c r="I49" s="49"/>
      <c r="J49" s="49"/>
      <c r="K49" s="49"/>
      <c r="L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1:31" ht="15" x14ac:dyDescent="0.25">
      <c r="B50" s="264" t="s">
        <v>48</v>
      </c>
      <c r="C50" s="265"/>
      <c r="D50" s="265"/>
      <c r="E50" s="265"/>
      <c r="F50" s="265"/>
      <c r="G50" s="266"/>
    </row>
    <row r="51" spans="1:31" ht="15" x14ac:dyDescent="0.25">
      <c r="B51" s="277"/>
      <c r="C51" s="268"/>
      <c r="D51" s="278"/>
      <c r="E51" s="265"/>
      <c r="F51" s="265"/>
      <c r="G51" s="266"/>
    </row>
    <row r="52" spans="1:31" ht="15" x14ac:dyDescent="0.25">
      <c r="B52" s="267" t="s">
        <v>75</v>
      </c>
      <c r="C52" s="268"/>
      <c r="D52" s="279">
        <f>'OKT 2024'!D64</f>
        <v>-170074942</v>
      </c>
      <c r="E52" s="265"/>
      <c r="F52" s="265"/>
      <c r="G52" s="266"/>
    </row>
    <row r="53" spans="1:31" ht="15" x14ac:dyDescent="0.25">
      <c r="B53" s="267" t="s">
        <v>51</v>
      </c>
      <c r="C53" s="268"/>
      <c r="D53" s="269">
        <v>0</v>
      </c>
      <c r="E53" s="265"/>
      <c r="F53" s="265"/>
      <c r="G53" s="266"/>
    </row>
    <row r="54" spans="1:31" ht="15" x14ac:dyDescent="0.25">
      <c r="B54" s="50" t="s">
        <v>194</v>
      </c>
      <c r="C54" s="51"/>
      <c r="D54" s="269">
        <v>0</v>
      </c>
      <c r="E54" s="265"/>
      <c r="F54" s="265"/>
      <c r="G54" s="266"/>
    </row>
    <row r="55" spans="1:31" ht="15" x14ac:dyDescent="0.25">
      <c r="B55" s="270" t="s">
        <v>53</v>
      </c>
      <c r="C55" s="271"/>
      <c r="D55" s="272">
        <f>(D52+D53-D54)</f>
        <v>-170074942</v>
      </c>
      <c r="E55" s="273"/>
      <c r="F55" s="273"/>
      <c r="G55" s="274"/>
    </row>
    <row r="56" spans="1:31" ht="12.75" x14ac:dyDescent="0.2">
      <c r="B56" s="52"/>
      <c r="D56" s="52"/>
      <c r="F56" s="52"/>
    </row>
  </sheetData>
  <mergeCells count="30">
    <mergeCell ref="E42:F42"/>
    <mergeCell ref="E43:F43"/>
    <mergeCell ref="L5:L6"/>
    <mergeCell ref="B40:D40"/>
    <mergeCell ref="E40:G40"/>
    <mergeCell ref="B41:C41"/>
    <mergeCell ref="E41:F41"/>
    <mergeCell ref="B42:C42"/>
    <mergeCell ref="B43:C43"/>
    <mergeCell ref="B44:C44"/>
    <mergeCell ref="E44:F44"/>
    <mergeCell ref="B45:C45"/>
    <mergeCell ref="E45:F45"/>
    <mergeCell ref="B46:C46"/>
    <mergeCell ref="E46:F46"/>
    <mergeCell ref="D54:G54"/>
    <mergeCell ref="B55:C55"/>
    <mergeCell ref="D55:G55"/>
    <mergeCell ref="E47:F47"/>
    <mergeCell ref="B48:G48"/>
    <mergeCell ref="B49:C49"/>
    <mergeCell ref="D49:G49"/>
    <mergeCell ref="B50:G50"/>
    <mergeCell ref="B51:C51"/>
    <mergeCell ref="D51:G51"/>
    <mergeCell ref="B47:C47"/>
    <mergeCell ref="B52:C52"/>
    <mergeCell ref="D52:G52"/>
    <mergeCell ref="B53:C53"/>
    <mergeCell ref="D53:G53"/>
  </mergeCells>
  <dataValidations count="7">
    <dataValidation type="list" allowBlank="1" sqref="G7:G10 G14 G22 G28 G37 G39" xr:uid="{00000000-0002-0000-0900-000000000000}">
      <formula1>"KAS,BCA,BRI,BNI,BNI CV,BNI PSU,GOPAY,BNI VA,PUSAT,KAS AKBID"</formula1>
    </dataValidation>
    <dataValidation type="list" allowBlank="1" sqref="G17" xr:uid="{00000000-0002-0000-0900-000001000000}">
      <formula1>"KAS,BCA,BRI,BNI,BNI CV,GOPAY,BNI VA,PUSAT"</formula1>
    </dataValidation>
    <dataValidation type="list" allowBlank="1" sqref="D16 D25 D30" xr:uid="{00000000-0002-0000-0900-000002000000}">
      <formula1>"Pendaftaran,Herregistrasi,Konversi,Angsuran,KRS,Martikulasi,Biaya Cetak,Biaya Cuti,Operasional,PKKMB dll,SGS,Biaya Praktik,Seragam"</formula1>
    </dataValidation>
    <dataValidation type="list" allowBlank="1" sqref="D11:D13 D15 D18:D21 D23:D24 D26:D27 D29 D31:D36 D38" xr:uid="{00000000-0002-0000-0900-000003000000}">
      <formula1>"Pendaftaran,Herregistrasi,Konversi,Angsuran,KRS,Martikulasi,Biaya Cetak,Biaya Cuti,Operasional,PKKMB dll,SGS,Seragam,Biaya Praktik"</formula1>
    </dataValidation>
    <dataValidation type="list" allowBlank="1" sqref="D14 D22 D28 D37" xr:uid="{00000000-0002-0000-0900-000004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11:G13 G15:G16 G18:G21 G23:G27 G29:G36 G38" xr:uid="{00000000-0002-0000-0900-000005000000}">
      <formula1>"KAS,BCA,BRI,BNI,BNI CV,BNI PSU,GOPAY,BNI VA"</formula1>
    </dataValidation>
    <dataValidation type="list" allowBlank="1" sqref="D7:D10 D17 D39" xr:uid="{00000000-0002-0000-0900-000006000000}">
      <formula1>"Pendaftaran,Herregistrasi,Konversi,Angsuran,KRS,Biaya Cetak,Biaya Cuti,Operasional,Biaya Praktik,Seragam"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E650-8800-4AEB-A1E5-69A78CBAC6EE}">
  <dimension ref="A3:D43"/>
  <sheetViews>
    <sheetView tabSelected="1" workbookViewId="0">
      <selection activeCell="C5" sqref="C5:C14"/>
    </sheetView>
  </sheetViews>
  <sheetFormatPr defaultRowHeight="12.75" x14ac:dyDescent="0.2"/>
  <cols>
    <col min="1" max="1" width="81.7109375" bestFit="1" customWidth="1"/>
    <col min="2" max="2" width="16.7109375" bestFit="1" customWidth="1"/>
  </cols>
  <sheetData>
    <row r="3" spans="1:4" x14ac:dyDescent="0.2">
      <c r="A3" s="259" t="s">
        <v>672</v>
      </c>
      <c r="B3" t="s">
        <v>674</v>
      </c>
    </row>
    <row r="4" spans="1:4" x14ac:dyDescent="0.2">
      <c r="A4" s="260" t="s">
        <v>56</v>
      </c>
      <c r="B4" s="261">
        <v>9100000</v>
      </c>
    </row>
    <row r="5" spans="1:4" x14ac:dyDescent="0.2">
      <c r="A5" s="262" t="s">
        <v>67</v>
      </c>
      <c r="B5" s="261">
        <v>1300000</v>
      </c>
      <c r="C5" s="318" t="s">
        <v>676</v>
      </c>
    </row>
    <row r="6" spans="1:4" x14ac:dyDescent="0.2">
      <c r="A6" s="262" t="s">
        <v>197</v>
      </c>
      <c r="B6" s="261">
        <v>650000</v>
      </c>
      <c r="C6" s="318" t="s">
        <v>676</v>
      </c>
    </row>
    <row r="7" spans="1:4" x14ac:dyDescent="0.2">
      <c r="A7" s="262" t="s">
        <v>62</v>
      </c>
      <c r="B7" s="261">
        <v>650000</v>
      </c>
      <c r="C7" s="318" t="s">
        <v>676</v>
      </c>
      <c r="D7" s="254"/>
    </row>
    <row r="8" spans="1:4" x14ac:dyDescent="0.2">
      <c r="A8" s="262" t="s">
        <v>117</v>
      </c>
      <c r="B8" s="261">
        <v>1300000</v>
      </c>
      <c r="C8" s="318" t="s">
        <v>676</v>
      </c>
    </row>
    <row r="9" spans="1:4" x14ac:dyDescent="0.2">
      <c r="A9" s="262" t="s">
        <v>97</v>
      </c>
      <c r="B9" s="261">
        <v>650000</v>
      </c>
      <c r="C9" s="318" t="s">
        <v>676</v>
      </c>
    </row>
    <row r="10" spans="1:4" x14ac:dyDescent="0.2">
      <c r="A10" s="262" t="s">
        <v>141</v>
      </c>
      <c r="B10" s="261">
        <v>1300000</v>
      </c>
      <c r="C10" s="318" t="s">
        <v>676</v>
      </c>
    </row>
    <row r="11" spans="1:4" x14ac:dyDescent="0.2">
      <c r="A11" s="262" t="s">
        <v>157</v>
      </c>
      <c r="B11" s="261">
        <v>650000</v>
      </c>
      <c r="C11" s="318" t="s">
        <v>676</v>
      </c>
    </row>
    <row r="12" spans="1:4" x14ac:dyDescent="0.2">
      <c r="A12" s="262" t="s">
        <v>85</v>
      </c>
      <c r="B12" s="261">
        <v>650000</v>
      </c>
      <c r="C12" s="318" t="s">
        <v>676</v>
      </c>
    </row>
    <row r="13" spans="1:4" x14ac:dyDescent="0.2">
      <c r="A13" s="262" t="s">
        <v>236</v>
      </c>
      <c r="B13" s="261">
        <v>1300000</v>
      </c>
      <c r="C13" s="318" t="s">
        <v>676</v>
      </c>
    </row>
    <row r="14" spans="1:4" x14ac:dyDescent="0.2">
      <c r="A14" s="262" t="s">
        <v>55</v>
      </c>
      <c r="B14" s="261">
        <v>650000</v>
      </c>
      <c r="C14" s="318" t="s">
        <v>676</v>
      </c>
    </row>
    <row r="15" spans="1:4" x14ac:dyDescent="0.2">
      <c r="A15" s="260" t="s">
        <v>106</v>
      </c>
      <c r="B15" s="261">
        <v>1000000</v>
      </c>
    </row>
    <row r="16" spans="1:4" x14ac:dyDescent="0.2">
      <c r="A16" s="262" t="s">
        <v>157</v>
      </c>
      <c r="B16" s="261">
        <v>1000000</v>
      </c>
    </row>
    <row r="17" spans="1:2" x14ac:dyDescent="0.2">
      <c r="A17" s="260" t="s">
        <v>15</v>
      </c>
      <c r="B17" s="261">
        <v>1600000</v>
      </c>
    </row>
    <row r="18" spans="1:2" x14ac:dyDescent="0.2">
      <c r="A18" s="262" t="s">
        <v>215</v>
      </c>
      <c r="B18" s="261">
        <v>500000</v>
      </c>
    </row>
    <row r="19" spans="1:2" x14ac:dyDescent="0.2">
      <c r="A19" s="262" t="s">
        <v>240</v>
      </c>
      <c r="B19" s="261">
        <v>1100000</v>
      </c>
    </row>
    <row r="20" spans="1:2" x14ac:dyDescent="0.2">
      <c r="A20" s="260" t="s">
        <v>126</v>
      </c>
      <c r="B20" s="261"/>
    </row>
    <row r="21" spans="1:2" x14ac:dyDescent="0.2">
      <c r="A21" s="262" t="s">
        <v>241</v>
      </c>
      <c r="B21" s="261"/>
    </row>
    <row r="22" spans="1:2" x14ac:dyDescent="0.2">
      <c r="A22" s="262" t="s">
        <v>58</v>
      </c>
      <c r="B22" s="261"/>
    </row>
    <row r="23" spans="1:2" x14ac:dyDescent="0.2">
      <c r="A23" s="262" t="s">
        <v>109</v>
      </c>
      <c r="B23" s="261"/>
    </row>
    <row r="24" spans="1:2" x14ac:dyDescent="0.2">
      <c r="A24" s="262" t="s">
        <v>198</v>
      </c>
      <c r="B24" s="261"/>
    </row>
    <row r="25" spans="1:2" x14ac:dyDescent="0.2">
      <c r="A25" s="262" t="s">
        <v>32</v>
      </c>
      <c r="B25" s="261"/>
    </row>
    <row r="26" spans="1:2" x14ac:dyDescent="0.2">
      <c r="A26" s="262" t="s">
        <v>165</v>
      </c>
      <c r="B26" s="261"/>
    </row>
    <row r="27" spans="1:2" x14ac:dyDescent="0.2">
      <c r="A27" s="262" t="s">
        <v>232</v>
      </c>
      <c r="B27" s="261"/>
    </row>
    <row r="28" spans="1:2" x14ac:dyDescent="0.2">
      <c r="A28" s="262" t="s">
        <v>231</v>
      </c>
      <c r="B28" s="261"/>
    </row>
    <row r="29" spans="1:2" x14ac:dyDescent="0.2">
      <c r="A29" s="262" t="s">
        <v>242</v>
      </c>
      <c r="B29" s="261"/>
    </row>
    <row r="30" spans="1:2" x14ac:dyDescent="0.2">
      <c r="A30" s="262" t="s">
        <v>239</v>
      </c>
      <c r="B30" s="261"/>
    </row>
    <row r="31" spans="1:2" x14ac:dyDescent="0.2">
      <c r="A31" s="262" t="s">
        <v>243</v>
      </c>
      <c r="B31" s="261"/>
    </row>
    <row r="32" spans="1:2" x14ac:dyDescent="0.2">
      <c r="A32" s="262" t="s">
        <v>244</v>
      </c>
      <c r="B32" s="261"/>
    </row>
    <row r="33" spans="1:2" x14ac:dyDescent="0.2">
      <c r="A33" s="262" t="s">
        <v>233</v>
      </c>
      <c r="B33" s="261"/>
    </row>
    <row r="34" spans="1:2" x14ac:dyDescent="0.2">
      <c r="A34" s="260" t="s">
        <v>19</v>
      </c>
      <c r="B34" s="261">
        <v>900000</v>
      </c>
    </row>
    <row r="35" spans="1:2" x14ac:dyDescent="0.2">
      <c r="A35" s="262" t="s">
        <v>234</v>
      </c>
      <c r="B35" s="261">
        <v>150000</v>
      </c>
    </row>
    <row r="36" spans="1:2" x14ac:dyDescent="0.2">
      <c r="A36" s="262" t="s">
        <v>247</v>
      </c>
      <c r="B36" s="261">
        <v>150000</v>
      </c>
    </row>
    <row r="37" spans="1:2" x14ac:dyDescent="0.2">
      <c r="A37" s="262" t="s">
        <v>230</v>
      </c>
      <c r="B37" s="261">
        <v>150000</v>
      </c>
    </row>
    <row r="38" spans="1:2" x14ac:dyDescent="0.2">
      <c r="A38" s="262" t="s">
        <v>245</v>
      </c>
      <c r="B38" s="261">
        <v>150000</v>
      </c>
    </row>
    <row r="39" spans="1:2" x14ac:dyDescent="0.2">
      <c r="A39" s="262" t="s">
        <v>238</v>
      </c>
      <c r="B39" s="261">
        <v>150000</v>
      </c>
    </row>
    <row r="40" spans="1:2" x14ac:dyDescent="0.2">
      <c r="A40" s="262" t="s">
        <v>240</v>
      </c>
      <c r="B40" s="261">
        <v>150000</v>
      </c>
    </row>
    <row r="41" spans="1:2" x14ac:dyDescent="0.2">
      <c r="A41" s="260" t="s">
        <v>675</v>
      </c>
      <c r="B41" s="261"/>
    </row>
    <row r="42" spans="1:2" x14ac:dyDescent="0.2">
      <c r="A42" s="262" t="s">
        <v>246</v>
      </c>
      <c r="B42" s="261"/>
    </row>
    <row r="43" spans="1:2" x14ac:dyDescent="0.2">
      <c r="A43" s="260" t="s">
        <v>673</v>
      </c>
      <c r="B43" s="261">
        <v>12600000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E1022"/>
  <sheetViews>
    <sheetView topLeftCell="B6" workbookViewId="0">
      <selection activeCell="B6" sqref="B6:H39"/>
    </sheetView>
  </sheetViews>
  <sheetFormatPr defaultColWidth="12.5703125" defaultRowHeight="15.75" customHeight="1" x14ac:dyDescent="0.2"/>
  <cols>
    <col min="1" max="1" width="5.42578125" customWidth="1"/>
    <col min="3" max="3" width="35" customWidth="1"/>
    <col min="4" max="4" width="14.85546875" customWidth="1"/>
    <col min="5" max="5" width="19" customWidth="1"/>
    <col min="12" max="12" width="8.28515625" customWidth="1"/>
    <col min="14" max="14" width="23.42578125" customWidth="1"/>
    <col min="15" max="15" width="14.42578125" customWidth="1"/>
    <col min="18" max="18" width="14.1406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228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45629</v>
      </c>
      <c r="C7" s="63" t="s">
        <v>55</v>
      </c>
      <c r="D7" s="19" t="s">
        <v>56</v>
      </c>
      <c r="E7" s="20" t="s">
        <v>229</v>
      </c>
      <c r="F7" s="26"/>
      <c r="G7" s="20" t="s">
        <v>65</v>
      </c>
      <c r="H7" s="59">
        <v>650000</v>
      </c>
      <c r="I7" s="60">
        <v>0</v>
      </c>
      <c r="J7" s="23">
        <f>SUM(H7:I7)</f>
        <v>650000</v>
      </c>
      <c r="K7" s="24"/>
      <c r="L7" s="25" t="b">
        <v>0</v>
      </c>
    </row>
    <row r="8" spans="1:31" ht="15.75" customHeight="1" x14ac:dyDescent="0.25">
      <c r="B8" s="17"/>
      <c r="C8" s="85" t="s">
        <v>165</v>
      </c>
      <c r="D8" s="31" t="s">
        <v>126</v>
      </c>
      <c r="E8" s="32"/>
      <c r="F8" s="33"/>
      <c r="G8" s="32" t="s">
        <v>33</v>
      </c>
      <c r="H8" s="34"/>
      <c r="I8" s="35"/>
      <c r="J8" s="36"/>
      <c r="K8" s="37">
        <v>253876</v>
      </c>
      <c r="L8" s="38"/>
    </row>
    <row r="9" spans="1:31" ht="15.75" customHeight="1" x14ac:dyDescent="0.25">
      <c r="B9" s="17">
        <v>45630</v>
      </c>
      <c r="C9" s="63" t="s">
        <v>230</v>
      </c>
      <c r="D9" s="53" t="s">
        <v>19</v>
      </c>
      <c r="E9" s="72"/>
      <c r="F9" s="86"/>
      <c r="G9" s="67" t="s">
        <v>17</v>
      </c>
      <c r="H9" s="22">
        <v>150000</v>
      </c>
      <c r="I9" s="28">
        <v>-50000</v>
      </c>
      <c r="J9" s="23">
        <f>SUM(H9:I9)</f>
        <v>100000</v>
      </c>
      <c r="K9" s="24"/>
      <c r="L9" s="25" t="b">
        <v>0</v>
      </c>
    </row>
    <row r="10" spans="1:31" ht="15.75" customHeight="1" x14ac:dyDescent="0.25">
      <c r="A10" s="1"/>
      <c r="B10" s="90">
        <v>45631</v>
      </c>
      <c r="C10" s="85" t="s">
        <v>32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1555243</v>
      </c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 x14ac:dyDescent="0.25">
      <c r="A11" s="1"/>
      <c r="B11" s="91"/>
      <c r="C11" s="30" t="s">
        <v>58</v>
      </c>
      <c r="D11" s="31" t="s">
        <v>126</v>
      </c>
      <c r="E11" s="32"/>
      <c r="F11" s="33"/>
      <c r="G11" s="32" t="s">
        <v>33</v>
      </c>
      <c r="H11" s="34"/>
      <c r="I11" s="35"/>
      <c r="J11" s="36"/>
      <c r="K11" s="37">
        <v>409141</v>
      </c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customHeight="1" x14ac:dyDescent="0.25">
      <c r="A12" s="1"/>
      <c r="B12" s="91"/>
      <c r="C12" s="30" t="s">
        <v>231</v>
      </c>
      <c r="D12" s="31" t="s">
        <v>126</v>
      </c>
      <c r="E12" s="32"/>
      <c r="F12" s="33"/>
      <c r="G12" s="32" t="s">
        <v>33</v>
      </c>
      <c r="H12" s="34"/>
      <c r="I12" s="35"/>
      <c r="J12" s="36"/>
      <c r="K12" s="37">
        <v>366500</v>
      </c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customHeight="1" x14ac:dyDescent="0.25">
      <c r="A13" s="1"/>
      <c r="B13" s="91"/>
      <c r="C13" s="30" t="s">
        <v>232</v>
      </c>
      <c r="D13" s="31" t="s">
        <v>126</v>
      </c>
      <c r="E13" s="32"/>
      <c r="F13" s="33"/>
      <c r="G13" s="32" t="s">
        <v>33</v>
      </c>
      <c r="H13" s="34"/>
      <c r="I13" s="35"/>
      <c r="J13" s="36"/>
      <c r="K13" s="37">
        <v>3436000</v>
      </c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 x14ac:dyDescent="0.25">
      <c r="B14" s="17">
        <v>45634</v>
      </c>
      <c r="C14" s="63" t="s">
        <v>85</v>
      </c>
      <c r="D14" s="19" t="s">
        <v>56</v>
      </c>
      <c r="E14" s="20" t="s">
        <v>224</v>
      </c>
      <c r="F14" s="26"/>
      <c r="G14" s="20" t="s">
        <v>65</v>
      </c>
      <c r="H14" s="59">
        <v>650000</v>
      </c>
      <c r="I14" s="60">
        <v>0</v>
      </c>
      <c r="J14" s="23">
        <f>SUM(H14:I14)</f>
        <v>650000</v>
      </c>
      <c r="K14" s="24"/>
      <c r="L14" s="25" t="b">
        <v>0</v>
      </c>
    </row>
    <row r="15" spans="1:31" ht="15.75" customHeight="1" x14ac:dyDescent="0.25">
      <c r="B15" s="17">
        <v>45635</v>
      </c>
      <c r="C15" s="63" t="s">
        <v>157</v>
      </c>
      <c r="D15" s="19" t="s">
        <v>56</v>
      </c>
      <c r="E15" s="20" t="s">
        <v>116</v>
      </c>
      <c r="F15" s="26"/>
      <c r="G15" s="20" t="s">
        <v>65</v>
      </c>
      <c r="H15" s="59">
        <v>650000</v>
      </c>
      <c r="I15" s="60">
        <v>0</v>
      </c>
      <c r="J15" s="23">
        <f>SUM(H15:I15)</f>
        <v>650000</v>
      </c>
      <c r="K15" s="24"/>
      <c r="L15" s="25" t="b">
        <v>0</v>
      </c>
    </row>
    <row r="16" spans="1:31" ht="15.75" customHeight="1" x14ac:dyDescent="0.25">
      <c r="B16" s="17"/>
      <c r="C16" s="63" t="s">
        <v>157</v>
      </c>
      <c r="D16" s="19" t="s">
        <v>106</v>
      </c>
      <c r="E16" s="20"/>
      <c r="F16" s="26"/>
      <c r="G16" s="20" t="s">
        <v>65</v>
      </c>
      <c r="H16" s="59">
        <v>1000000</v>
      </c>
      <c r="I16" s="60">
        <v>0</v>
      </c>
      <c r="J16" s="23">
        <f>SUM(H16:I16)</f>
        <v>1000000</v>
      </c>
      <c r="K16" s="24"/>
      <c r="L16" s="25" t="b">
        <v>0</v>
      </c>
    </row>
    <row r="17" spans="1:31" ht="15.75" customHeight="1" x14ac:dyDescent="0.25">
      <c r="B17" s="17"/>
      <c r="C17" s="63" t="s">
        <v>197</v>
      </c>
      <c r="D17" s="19" t="s">
        <v>56</v>
      </c>
      <c r="E17" s="20" t="s">
        <v>116</v>
      </c>
      <c r="F17" s="26"/>
      <c r="G17" s="20" t="s">
        <v>65</v>
      </c>
      <c r="H17" s="59">
        <v>650000</v>
      </c>
      <c r="I17" s="60">
        <v>0</v>
      </c>
      <c r="J17" s="23">
        <f>SUM(H17:I17)</f>
        <v>650000</v>
      </c>
      <c r="K17" s="24"/>
      <c r="L17" s="25" t="b">
        <v>0</v>
      </c>
    </row>
    <row r="18" spans="1:31" ht="15.75" customHeight="1" x14ac:dyDescent="0.25">
      <c r="A18" s="1"/>
      <c r="B18" s="91"/>
      <c r="C18" s="30" t="s">
        <v>233</v>
      </c>
      <c r="D18" s="31" t="s">
        <v>126</v>
      </c>
      <c r="E18" s="32"/>
      <c r="F18" s="33"/>
      <c r="G18" s="32" t="s">
        <v>33</v>
      </c>
      <c r="H18" s="34"/>
      <c r="I18" s="35"/>
      <c r="J18" s="36"/>
      <c r="K18" s="37">
        <v>40000</v>
      </c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customHeight="1" x14ac:dyDescent="0.25">
      <c r="A19" s="1"/>
      <c r="B19" s="92"/>
      <c r="C19" s="85" t="s">
        <v>109</v>
      </c>
      <c r="D19" s="31" t="s">
        <v>126</v>
      </c>
      <c r="E19" s="93"/>
      <c r="F19" s="33"/>
      <c r="G19" s="32" t="s">
        <v>33</v>
      </c>
      <c r="H19" s="34"/>
      <c r="I19" s="35"/>
      <c r="J19" s="36"/>
      <c r="K19" s="37">
        <v>100000</v>
      </c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customHeight="1" x14ac:dyDescent="0.25">
      <c r="B20" s="17">
        <v>45637</v>
      </c>
      <c r="C20" s="63" t="s">
        <v>234</v>
      </c>
      <c r="D20" s="53" t="s">
        <v>19</v>
      </c>
      <c r="E20" s="72"/>
      <c r="F20" s="86"/>
      <c r="G20" s="67" t="s">
        <v>17</v>
      </c>
      <c r="H20" s="22">
        <v>150000</v>
      </c>
      <c r="I20" s="28">
        <v>-50000</v>
      </c>
      <c r="J20" s="23">
        <f t="shared" ref="J20:J26" si="0">SUM(H20:I20)</f>
        <v>100000</v>
      </c>
      <c r="K20" s="24"/>
      <c r="L20" s="25" t="b">
        <v>0</v>
      </c>
    </row>
    <row r="21" spans="1:31" ht="15.75" customHeight="1" x14ac:dyDescent="0.25">
      <c r="B21" s="17"/>
      <c r="C21" s="63" t="s">
        <v>215</v>
      </c>
      <c r="D21" s="19" t="s">
        <v>15</v>
      </c>
      <c r="E21" s="72"/>
      <c r="F21" s="87" t="s">
        <v>84</v>
      </c>
      <c r="G21" s="67" t="s">
        <v>17</v>
      </c>
      <c r="H21" s="59">
        <v>500000</v>
      </c>
      <c r="I21" s="60">
        <v>0</v>
      </c>
      <c r="J21" s="23">
        <f t="shared" si="0"/>
        <v>500000</v>
      </c>
      <c r="K21" s="24"/>
      <c r="L21" s="25" t="b">
        <v>0</v>
      </c>
    </row>
    <row r="22" spans="1:31" ht="15.75" customHeight="1" x14ac:dyDescent="0.25">
      <c r="B22" s="17">
        <v>45638</v>
      </c>
      <c r="C22" s="63" t="s">
        <v>67</v>
      </c>
      <c r="D22" s="19" t="s">
        <v>56</v>
      </c>
      <c r="E22" s="20" t="s">
        <v>235</v>
      </c>
      <c r="F22" s="26"/>
      <c r="G22" s="20" t="s">
        <v>65</v>
      </c>
      <c r="H22" s="59">
        <v>1300000</v>
      </c>
      <c r="I22" s="60">
        <v>0</v>
      </c>
      <c r="J22" s="23">
        <f t="shared" si="0"/>
        <v>1300000</v>
      </c>
      <c r="K22" s="24"/>
      <c r="L22" s="25" t="b">
        <v>0</v>
      </c>
    </row>
    <row r="23" spans="1:31" ht="15" x14ac:dyDescent="0.25">
      <c r="B23" s="17">
        <v>45639</v>
      </c>
      <c r="C23" s="63" t="s">
        <v>236</v>
      </c>
      <c r="D23" s="19" t="s">
        <v>56</v>
      </c>
      <c r="E23" s="20" t="s">
        <v>118</v>
      </c>
      <c r="F23" s="26"/>
      <c r="G23" s="20" t="s">
        <v>65</v>
      </c>
      <c r="H23" s="59">
        <v>1300000</v>
      </c>
      <c r="I23" s="60">
        <v>0</v>
      </c>
      <c r="J23" s="23">
        <f t="shared" si="0"/>
        <v>1300000</v>
      </c>
      <c r="K23" s="24"/>
      <c r="L23" s="25" t="b">
        <v>0</v>
      </c>
    </row>
    <row r="24" spans="1:31" ht="15" x14ac:dyDescent="0.25">
      <c r="B24" s="17">
        <v>45640</v>
      </c>
      <c r="C24" s="63" t="s">
        <v>62</v>
      </c>
      <c r="D24" s="19" t="s">
        <v>56</v>
      </c>
      <c r="E24" s="20" t="s">
        <v>134</v>
      </c>
      <c r="F24" s="26"/>
      <c r="G24" s="20" t="s">
        <v>65</v>
      </c>
      <c r="H24" s="59">
        <v>650000</v>
      </c>
      <c r="I24" s="60">
        <v>0</v>
      </c>
      <c r="J24" s="23">
        <f t="shared" si="0"/>
        <v>650000</v>
      </c>
      <c r="K24" s="24"/>
      <c r="L24" s="25" t="b">
        <v>0</v>
      </c>
    </row>
    <row r="25" spans="1:31" ht="15" x14ac:dyDescent="0.25">
      <c r="B25" s="17">
        <v>45642</v>
      </c>
      <c r="C25" s="63" t="s">
        <v>117</v>
      </c>
      <c r="D25" s="19" t="s">
        <v>56</v>
      </c>
      <c r="E25" s="20" t="s">
        <v>237</v>
      </c>
      <c r="F25" s="26"/>
      <c r="G25" s="20" t="s">
        <v>65</v>
      </c>
      <c r="H25" s="59">
        <v>1300000</v>
      </c>
      <c r="I25" s="60">
        <v>0</v>
      </c>
      <c r="J25" s="23">
        <f t="shared" si="0"/>
        <v>1300000</v>
      </c>
      <c r="K25" s="24"/>
      <c r="L25" s="25" t="b">
        <v>0</v>
      </c>
    </row>
    <row r="26" spans="1:31" ht="15" x14ac:dyDescent="0.25">
      <c r="B26" s="17"/>
      <c r="C26" s="63" t="s">
        <v>238</v>
      </c>
      <c r="D26" s="53" t="s">
        <v>19</v>
      </c>
      <c r="E26" s="72"/>
      <c r="F26" s="86"/>
      <c r="G26" s="67" t="s">
        <v>17</v>
      </c>
      <c r="H26" s="22">
        <v>150000</v>
      </c>
      <c r="I26" s="28">
        <v>-50000</v>
      </c>
      <c r="J26" s="23">
        <f t="shared" si="0"/>
        <v>100000</v>
      </c>
      <c r="K26" s="24"/>
      <c r="L26" s="25" t="b">
        <v>0</v>
      </c>
    </row>
    <row r="27" spans="1:31" ht="15" x14ac:dyDescent="0.25">
      <c r="B27" s="17">
        <v>45649</v>
      </c>
      <c r="C27" s="30" t="s">
        <v>239</v>
      </c>
      <c r="D27" s="31" t="s">
        <v>126</v>
      </c>
      <c r="E27" s="93"/>
      <c r="F27" s="33"/>
      <c r="G27" s="32" t="s">
        <v>33</v>
      </c>
      <c r="H27" s="34"/>
      <c r="I27" s="35"/>
      <c r="J27" s="36"/>
      <c r="K27" s="37">
        <v>101999</v>
      </c>
      <c r="L27" s="38"/>
    </row>
    <row r="28" spans="1:31" ht="15" x14ac:dyDescent="0.25">
      <c r="B28" s="17">
        <v>45650</v>
      </c>
      <c r="C28" s="63" t="s">
        <v>141</v>
      </c>
      <c r="D28" s="19" t="s">
        <v>56</v>
      </c>
      <c r="E28" s="20" t="s">
        <v>154</v>
      </c>
      <c r="F28" s="26"/>
      <c r="G28" s="20" t="s">
        <v>17</v>
      </c>
      <c r="H28" s="59">
        <v>1300000</v>
      </c>
      <c r="I28" s="60">
        <v>0</v>
      </c>
      <c r="J28" s="23">
        <f>SUM(H28:I28)</f>
        <v>1300000</v>
      </c>
      <c r="K28" s="24"/>
      <c r="L28" s="25" t="b">
        <v>0</v>
      </c>
    </row>
    <row r="29" spans="1:31" ht="15" x14ac:dyDescent="0.25">
      <c r="B29" s="17"/>
      <c r="C29" s="63" t="s">
        <v>240</v>
      </c>
      <c r="D29" s="53" t="s">
        <v>19</v>
      </c>
      <c r="E29" s="72"/>
      <c r="F29" s="86"/>
      <c r="G29" s="67" t="s">
        <v>17</v>
      </c>
      <c r="H29" s="22">
        <v>150000</v>
      </c>
      <c r="I29" s="28">
        <v>-50000</v>
      </c>
      <c r="J29" s="23">
        <f>SUM(H29:I29)</f>
        <v>100000</v>
      </c>
      <c r="K29" s="24"/>
      <c r="L29" s="25" t="b">
        <v>0</v>
      </c>
    </row>
    <row r="30" spans="1:31" ht="15" x14ac:dyDescent="0.25">
      <c r="B30" s="17"/>
      <c r="C30" s="63" t="s">
        <v>240</v>
      </c>
      <c r="D30" s="19" t="s">
        <v>15</v>
      </c>
      <c r="E30" s="20"/>
      <c r="F30" s="26"/>
      <c r="G30" s="67" t="s">
        <v>17</v>
      </c>
      <c r="H30" s="59">
        <v>1100000</v>
      </c>
      <c r="I30" s="60">
        <v>0</v>
      </c>
      <c r="J30" s="23">
        <f>SUM(H30:I30)</f>
        <v>1100000</v>
      </c>
      <c r="K30" s="24"/>
      <c r="L30" s="25" t="b">
        <v>0</v>
      </c>
    </row>
    <row r="31" spans="1:31" ht="15" x14ac:dyDescent="0.25">
      <c r="B31" s="17"/>
      <c r="C31" s="85" t="s">
        <v>241</v>
      </c>
      <c r="D31" s="31" t="s">
        <v>126</v>
      </c>
      <c r="E31" s="93"/>
      <c r="F31" s="33"/>
      <c r="G31" s="32"/>
      <c r="H31" s="34"/>
      <c r="I31" s="35"/>
      <c r="J31" s="36"/>
      <c r="K31" s="37">
        <v>15385000</v>
      </c>
      <c r="L31" s="38"/>
    </row>
    <row r="32" spans="1:31" ht="15" x14ac:dyDescent="0.25">
      <c r="B32" s="17"/>
      <c r="C32" s="30" t="s">
        <v>242</v>
      </c>
      <c r="D32" s="31" t="s">
        <v>126</v>
      </c>
      <c r="E32" s="93"/>
      <c r="F32" s="33"/>
      <c r="G32" s="32" t="s">
        <v>33</v>
      </c>
      <c r="H32" s="34"/>
      <c r="I32" s="35"/>
      <c r="J32" s="36"/>
      <c r="K32" s="37">
        <v>163789</v>
      </c>
      <c r="L32" s="38"/>
    </row>
    <row r="33" spans="1:31" ht="15" x14ac:dyDescent="0.25">
      <c r="B33" s="17"/>
      <c r="C33" s="30" t="s">
        <v>198</v>
      </c>
      <c r="D33" s="31" t="s">
        <v>126</v>
      </c>
      <c r="E33" s="93"/>
      <c r="F33" s="33"/>
      <c r="G33" s="32" t="s">
        <v>33</v>
      </c>
      <c r="H33" s="34"/>
      <c r="I33" s="35"/>
      <c r="J33" s="36"/>
      <c r="K33" s="37">
        <v>506500</v>
      </c>
      <c r="L33" s="38"/>
    </row>
    <row r="34" spans="1:31" ht="15" x14ac:dyDescent="0.25">
      <c r="B34" s="17">
        <v>45653</v>
      </c>
      <c r="C34" s="63" t="s">
        <v>97</v>
      </c>
      <c r="D34" s="19" t="s">
        <v>56</v>
      </c>
      <c r="E34" s="20" t="s">
        <v>116</v>
      </c>
      <c r="F34" s="26"/>
      <c r="G34" s="20" t="s">
        <v>65</v>
      </c>
      <c r="H34" s="59">
        <v>650000</v>
      </c>
      <c r="I34" s="60">
        <v>0</v>
      </c>
      <c r="J34" s="23">
        <f>SUM(H34:I34)</f>
        <v>650000</v>
      </c>
      <c r="K34" s="24"/>
      <c r="L34" s="25" t="b">
        <v>0</v>
      </c>
    </row>
    <row r="35" spans="1:31" ht="15" x14ac:dyDescent="0.25">
      <c r="B35" s="17"/>
      <c r="C35" s="30" t="s">
        <v>243</v>
      </c>
      <c r="D35" s="31" t="s">
        <v>126</v>
      </c>
      <c r="E35" s="93"/>
      <c r="F35" s="33"/>
      <c r="G35" s="32" t="s">
        <v>33</v>
      </c>
      <c r="H35" s="34"/>
      <c r="I35" s="35"/>
      <c r="J35" s="36"/>
      <c r="K35" s="37">
        <v>544500</v>
      </c>
      <c r="L35" s="38"/>
    </row>
    <row r="36" spans="1:31" ht="15" x14ac:dyDescent="0.25">
      <c r="B36" s="17">
        <v>45654</v>
      </c>
      <c r="C36" s="30" t="s">
        <v>244</v>
      </c>
      <c r="D36" s="31" t="s">
        <v>126</v>
      </c>
      <c r="E36" s="93"/>
      <c r="F36" s="33"/>
      <c r="G36" s="32" t="s">
        <v>33</v>
      </c>
      <c r="H36" s="34"/>
      <c r="I36" s="35"/>
      <c r="J36" s="36"/>
      <c r="K36" s="37">
        <v>439238</v>
      </c>
      <c r="L36" s="38"/>
    </row>
    <row r="37" spans="1:31" ht="15" x14ac:dyDescent="0.25">
      <c r="B37" s="17">
        <v>45655</v>
      </c>
      <c r="C37" s="63" t="s">
        <v>245</v>
      </c>
      <c r="D37" s="53" t="s">
        <v>19</v>
      </c>
      <c r="E37" s="72"/>
      <c r="F37" s="86"/>
      <c r="G37" s="67" t="s">
        <v>17</v>
      </c>
      <c r="H37" s="22">
        <v>150000</v>
      </c>
      <c r="I37" s="28">
        <v>-50000</v>
      </c>
      <c r="J37" s="23">
        <f>SUM(H37:I37)</f>
        <v>100000</v>
      </c>
      <c r="K37" s="24"/>
      <c r="L37" s="25" t="b">
        <v>0</v>
      </c>
    </row>
    <row r="38" spans="1:31" ht="15" x14ac:dyDescent="0.25">
      <c r="A38" s="1"/>
      <c r="B38" s="92"/>
      <c r="C38" s="85" t="s">
        <v>246</v>
      </c>
      <c r="D38" s="31"/>
      <c r="E38" s="93"/>
      <c r="F38" s="33"/>
      <c r="G38" s="32" t="s">
        <v>33</v>
      </c>
      <c r="H38" s="34"/>
      <c r="I38" s="35"/>
      <c r="J38" s="36"/>
      <c r="K38" s="37">
        <v>100000</v>
      </c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" x14ac:dyDescent="0.25">
      <c r="B39" s="17">
        <v>45657</v>
      </c>
      <c r="C39" s="63" t="s">
        <v>247</v>
      </c>
      <c r="D39" s="53" t="s">
        <v>19</v>
      </c>
      <c r="E39" s="72"/>
      <c r="F39" s="86"/>
      <c r="G39" s="67" t="s">
        <v>17</v>
      </c>
      <c r="H39" s="22">
        <v>150000</v>
      </c>
      <c r="I39" s="28">
        <v>-50000</v>
      </c>
      <c r="J39" s="23">
        <f>SUM(H39:I39)</f>
        <v>100000</v>
      </c>
      <c r="K39" s="24"/>
      <c r="L39" s="25" t="b">
        <v>0</v>
      </c>
    </row>
    <row r="40" spans="1:31" ht="15" x14ac:dyDescent="0.25">
      <c r="B40" s="17"/>
      <c r="C40" s="63"/>
      <c r="D40" s="19"/>
      <c r="E40" s="20"/>
      <c r="F40" s="26"/>
      <c r="G40" s="20"/>
      <c r="H40" s="59"/>
      <c r="I40" s="60"/>
      <c r="J40" s="23"/>
      <c r="K40" s="24"/>
      <c r="L40" s="25" t="b">
        <v>0</v>
      </c>
    </row>
    <row r="41" spans="1:31" ht="15" x14ac:dyDescent="0.25">
      <c r="B41" s="285" t="s">
        <v>34</v>
      </c>
      <c r="C41" s="273"/>
      <c r="D41" s="274"/>
      <c r="E41" s="286" t="s">
        <v>35</v>
      </c>
      <c r="F41" s="273"/>
      <c r="G41" s="274"/>
    </row>
    <row r="42" spans="1:31" ht="15" x14ac:dyDescent="0.25">
      <c r="B42" s="287" t="s">
        <v>36</v>
      </c>
      <c r="C42" s="288"/>
      <c r="D42" s="62">
        <f>SUMIF(D7:D40,D7,J7:J43)</f>
        <v>9100000</v>
      </c>
      <c r="E42" s="289" t="s">
        <v>37</v>
      </c>
      <c r="F42" s="290"/>
      <c r="G42" s="40">
        <f>SUMIF(D7:D40,D10,K7:K45)</f>
        <v>23301786</v>
      </c>
    </row>
    <row r="43" spans="1:31" ht="15" x14ac:dyDescent="0.25">
      <c r="B43" s="280" t="s">
        <v>38</v>
      </c>
      <c r="C43" s="281"/>
      <c r="D43" s="41">
        <f>SUMIF(D7:D40,D30,J7:J44)</f>
        <v>1600000</v>
      </c>
      <c r="E43" s="280" t="s">
        <v>39</v>
      </c>
      <c r="F43" s="281"/>
      <c r="G43" s="42"/>
    </row>
    <row r="44" spans="1:31" ht="15" x14ac:dyDescent="0.25">
      <c r="B44" s="280" t="s">
        <v>40</v>
      </c>
      <c r="C44" s="281"/>
      <c r="D44" s="43">
        <f>SUMIF(D7:D40,D9,J7:J43)</f>
        <v>600000</v>
      </c>
      <c r="E44" s="280" t="s">
        <v>41</v>
      </c>
      <c r="F44" s="281"/>
      <c r="G44" s="44">
        <v>22257334</v>
      </c>
    </row>
    <row r="45" spans="1:31" ht="15" x14ac:dyDescent="0.25">
      <c r="B45" s="296" t="s">
        <v>42</v>
      </c>
      <c r="C45" s="292"/>
      <c r="D45" s="43">
        <f>SUMIF(D7:D40,D16,J7:J43)</f>
        <v>1000000</v>
      </c>
      <c r="E45" s="296" t="s">
        <v>71</v>
      </c>
      <c r="F45" s="292"/>
      <c r="G45" s="46">
        <f>K31</f>
        <v>15385000</v>
      </c>
    </row>
    <row r="46" spans="1:31" ht="15" x14ac:dyDescent="0.25">
      <c r="B46" s="280" t="s">
        <v>72</v>
      </c>
      <c r="C46" s="281"/>
      <c r="D46" s="45">
        <v>21572529</v>
      </c>
      <c r="E46" s="280"/>
      <c r="F46" s="281"/>
      <c r="G46" s="46"/>
    </row>
    <row r="47" spans="1:31" ht="15" x14ac:dyDescent="0.25">
      <c r="B47" s="282" t="s">
        <v>44</v>
      </c>
      <c r="C47" s="273"/>
      <c r="D47" s="47">
        <f>SUM(D41:D45)</f>
        <v>12300000</v>
      </c>
      <c r="E47" s="282" t="s">
        <v>45</v>
      </c>
      <c r="F47" s="274"/>
      <c r="G47" s="48">
        <f>SUM(G41:S45)</f>
        <v>60944120</v>
      </c>
    </row>
    <row r="48" spans="1:31" ht="15" x14ac:dyDescent="0.25">
      <c r="B48" s="264" t="s">
        <v>46</v>
      </c>
      <c r="C48" s="265"/>
      <c r="D48" s="265"/>
      <c r="E48" s="265"/>
      <c r="F48" s="265"/>
      <c r="G48" s="266"/>
    </row>
    <row r="49" spans="1:31" ht="12.75" x14ac:dyDescent="0.2">
      <c r="A49" s="49"/>
      <c r="B49" s="275"/>
      <c r="C49" s="268"/>
      <c r="D49" s="276"/>
      <c r="E49" s="265"/>
      <c r="F49" s="265"/>
      <c r="G49" s="266"/>
      <c r="H49" s="49"/>
      <c r="I49" s="49"/>
      <c r="J49" s="49"/>
      <c r="K49" s="49"/>
      <c r="L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</row>
    <row r="50" spans="1:31" ht="15" x14ac:dyDescent="0.25">
      <c r="B50" s="264" t="s">
        <v>48</v>
      </c>
      <c r="C50" s="265"/>
      <c r="D50" s="265"/>
      <c r="E50" s="265"/>
      <c r="F50" s="265"/>
      <c r="G50" s="266"/>
    </row>
    <row r="51" spans="1:31" ht="15" x14ac:dyDescent="0.25">
      <c r="B51" s="277"/>
      <c r="C51" s="268"/>
      <c r="D51" s="278"/>
      <c r="E51" s="265"/>
      <c r="F51" s="265"/>
      <c r="G51" s="266"/>
    </row>
    <row r="52" spans="1:31" ht="15" x14ac:dyDescent="0.25">
      <c r="B52" s="267" t="s">
        <v>75</v>
      </c>
      <c r="C52" s="268"/>
      <c r="D52" s="279">
        <f>'OKT 2024'!D64</f>
        <v>-170074942</v>
      </c>
      <c r="E52" s="265"/>
      <c r="F52" s="265"/>
      <c r="G52" s="266"/>
    </row>
    <row r="53" spans="1:31" ht="15" x14ac:dyDescent="0.25">
      <c r="B53" s="267" t="s">
        <v>51</v>
      </c>
      <c r="C53" s="268"/>
      <c r="D53" s="269">
        <v>0</v>
      </c>
      <c r="E53" s="265"/>
      <c r="F53" s="265"/>
      <c r="G53" s="266"/>
    </row>
    <row r="54" spans="1:31" ht="15" x14ac:dyDescent="0.25">
      <c r="B54" s="50" t="s">
        <v>194</v>
      </c>
      <c r="C54" s="51"/>
      <c r="D54" s="269">
        <v>0</v>
      </c>
      <c r="E54" s="265"/>
      <c r="F54" s="265"/>
      <c r="G54" s="266"/>
    </row>
    <row r="55" spans="1:31" ht="15" x14ac:dyDescent="0.25">
      <c r="B55" s="270" t="s">
        <v>53</v>
      </c>
      <c r="C55" s="271"/>
      <c r="D55" s="272">
        <f>(D52+D53-D54)</f>
        <v>-170074942</v>
      </c>
      <c r="E55" s="273"/>
      <c r="F55" s="273"/>
      <c r="G55" s="274"/>
    </row>
    <row r="56" spans="1:31" ht="12.75" x14ac:dyDescent="0.2">
      <c r="B56" s="52"/>
      <c r="D56" s="52"/>
      <c r="F56" s="52"/>
    </row>
    <row r="73" spans="6:6" ht="12.75" x14ac:dyDescent="0.2">
      <c r="F73" s="52"/>
    </row>
    <row r="74" spans="6:6" ht="12.75" x14ac:dyDescent="0.2">
      <c r="F74" s="52"/>
    </row>
    <row r="75" spans="6:6" ht="12.75" x14ac:dyDescent="0.2">
      <c r="F75" s="52"/>
    </row>
    <row r="76" spans="6:6" ht="12.75" x14ac:dyDescent="0.2">
      <c r="F76" s="52"/>
    </row>
    <row r="77" spans="6:6" ht="12.75" x14ac:dyDescent="0.2">
      <c r="F77" s="52"/>
    </row>
    <row r="78" spans="6:6" ht="12.75" x14ac:dyDescent="0.2">
      <c r="F78" s="52"/>
    </row>
    <row r="79" spans="6:6" ht="12.75" x14ac:dyDescent="0.2">
      <c r="F79" s="52"/>
    </row>
    <row r="80" spans="6:6" ht="12.75" x14ac:dyDescent="0.2">
      <c r="F80" s="52"/>
    </row>
    <row r="81" spans="6:6" ht="12.75" x14ac:dyDescent="0.2">
      <c r="F81" s="52"/>
    </row>
    <row r="82" spans="6:6" ht="12.75" x14ac:dyDescent="0.2">
      <c r="F82" s="52"/>
    </row>
    <row r="83" spans="6:6" ht="12.75" x14ac:dyDescent="0.2">
      <c r="F83" s="52"/>
    </row>
    <row r="84" spans="6:6" ht="12.75" x14ac:dyDescent="0.2">
      <c r="F84" s="52"/>
    </row>
    <row r="85" spans="6:6" ht="12.75" x14ac:dyDescent="0.2">
      <c r="F85" s="52"/>
    </row>
    <row r="86" spans="6:6" ht="12.75" x14ac:dyDescent="0.2">
      <c r="F86" s="52"/>
    </row>
    <row r="87" spans="6:6" ht="12.75" x14ac:dyDescent="0.2">
      <c r="F87" s="52"/>
    </row>
    <row r="88" spans="6:6" ht="12.75" x14ac:dyDescent="0.2">
      <c r="F88" s="52"/>
    </row>
    <row r="89" spans="6:6" ht="12.75" x14ac:dyDescent="0.2">
      <c r="F89" s="52"/>
    </row>
    <row r="90" spans="6:6" ht="12.75" x14ac:dyDescent="0.2">
      <c r="F90" s="52"/>
    </row>
    <row r="91" spans="6:6" ht="12.75" x14ac:dyDescent="0.2">
      <c r="F91" s="52"/>
    </row>
    <row r="92" spans="6:6" ht="12.75" x14ac:dyDescent="0.2">
      <c r="F92" s="52"/>
    </row>
    <row r="93" spans="6:6" ht="12.75" x14ac:dyDescent="0.2">
      <c r="F93" s="52"/>
    </row>
    <row r="94" spans="6:6" ht="12.75" x14ac:dyDescent="0.2">
      <c r="F94" s="52"/>
    </row>
    <row r="95" spans="6:6" ht="12.75" x14ac:dyDescent="0.2">
      <c r="F95" s="52"/>
    </row>
    <row r="96" spans="6:6" ht="12.75" x14ac:dyDescent="0.2">
      <c r="F96" s="52"/>
    </row>
    <row r="97" spans="6:6" ht="12.75" x14ac:dyDescent="0.2">
      <c r="F97" s="52"/>
    </row>
    <row r="98" spans="6:6" ht="12.75" x14ac:dyDescent="0.2">
      <c r="F98" s="52"/>
    </row>
    <row r="99" spans="6:6" ht="12.75" x14ac:dyDescent="0.2">
      <c r="F99" s="52"/>
    </row>
    <row r="100" spans="6:6" ht="12.75" x14ac:dyDescent="0.2">
      <c r="F100" s="52"/>
    </row>
    <row r="101" spans="6:6" ht="12.75" x14ac:dyDescent="0.2">
      <c r="F101" s="52"/>
    </row>
    <row r="102" spans="6:6" ht="12.75" x14ac:dyDescent="0.2">
      <c r="F102" s="52"/>
    </row>
    <row r="103" spans="6:6" ht="12.75" x14ac:dyDescent="0.2">
      <c r="F103" s="52"/>
    </row>
    <row r="104" spans="6:6" ht="12.75" x14ac:dyDescent="0.2">
      <c r="F104" s="52"/>
    </row>
    <row r="105" spans="6:6" ht="12.75" x14ac:dyDescent="0.2">
      <c r="F105" s="52"/>
    </row>
    <row r="106" spans="6:6" ht="12.75" x14ac:dyDescent="0.2">
      <c r="F106" s="52"/>
    </row>
    <row r="107" spans="6:6" ht="12.75" x14ac:dyDescent="0.2">
      <c r="F107" s="52"/>
    </row>
    <row r="108" spans="6:6" ht="12.75" x14ac:dyDescent="0.2">
      <c r="F108" s="52"/>
    </row>
    <row r="109" spans="6:6" ht="12.75" x14ac:dyDescent="0.2">
      <c r="F109" s="52"/>
    </row>
    <row r="110" spans="6:6" ht="12.75" x14ac:dyDescent="0.2">
      <c r="F110" s="52"/>
    </row>
    <row r="111" spans="6:6" ht="12.75" x14ac:dyDescent="0.2">
      <c r="F111" s="52"/>
    </row>
    <row r="112" spans="6:6" ht="12.75" x14ac:dyDescent="0.2">
      <c r="F112" s="52"/>
    </row>
    <row r="113" spans="6:6" ht="12.75" x14ac:dyDescent="0.2">
      <c r="F113" s="52"/>
    </row>
    <row r="114" spans="6:6" ht="12.75" x14ac:dyDescent="0.2">
      <c r="F114" s="52"/>
    </row>
    <row r="115" spans="6:6" ht="12.75" x14ac:dyDescent="0.2">
      <c r="F115" s="52"/>
    </row>
    <row r="116" spans="6:6" ht="12.75" x14ac:dyDescent="0.2">
      <c r="F116" s="52"/>
    </row>
    <row r="117" spans="6:6" ht="12.75" x14ac:dyDescent="0.2">
      <c r="F117" s="52"/>
    </row>
    <row r="118" spans="6:6" ht="12.75" x14ac:dyDescent="0.2">
      <c r="F118" s="52"/>
    </row>
    <row r="119" spans="6:6" ht="12.75" x14ac:dyDescent="0.2">
      <c r="F119" s="52"/>
    </row>
    <row r="120" spans="6:6" ht="12.75" x14ac:dyDescent="0.2">
      <c r="F120" s="52"/>
    </row>
    <row r="121" spans="6:6" ht="12.75" x14ac:dyDescent="0.2">
      <c r="F121" s="52"/>
    </row>
    <row r="122" spans="6:6" ht="12.75" x14ac:dyDescent="0.2">
      <c r="F122" s="52"/>
    </row>
    <row r="123" spans="6:6" ht="12.75" x14ac:dyDescent="0.2">
      <c r="F123" s="52"/>
    </row>
    <row r="124" spans="6:6" ht="12.75" x14ac:dyDescent="0.2">
      <c r="F124" s="52"/>
    </row>
    <row r="125" spans="6:6" ht="12.75" x14ac:dyDescent="0.2">
      <c r="F125" s="52"/>
    </row>
    <row r="126" spans="6:6" ht="12.75" x14ac:dyDescent="0.2">
      <c r="F126" s="52"/>
    </row>
    <row r="127" spans="6:6" ht="12.75" x14ac:dyDescent="0.2">
      <c r="F127" s="52"/>
    </row>
    <row r="128" spans="6:6" ht="12.75" x14ac:dyDescent="0.2">
      <c r="F128" s="52"/>
    </row>
    <row r="129" spans="6:6" ht="12.75" x14ac:dyDescent="0.2">
      <c r="F129" s="52"/>
    </row>
    <row r="130" spans="6:6" ht="12.75" x14ac:dyDescent="0.2">
      <c r="F130" s="52"/>
    </row>
    <row r="131" spans="6:6" ht="12.75" x14ac:dyDescent="0.2">
      <c r="F131" s="52"/>
    </row>
    <row r="132" spans="6:6" ht="12.75" x14ac:dyDescent="0.2">
      <c r="F132" s="52"/>
    </row>
    <row r="133" spans="6:6" ht="12.75" x14ac:dyDescent="0.2">
      <c r="F133" s="52"/>
    </row>
    <row r="134" spans="6:6" ht="12.75" x14ac:dyDescent="0.2">
      <c r="F134" s="52"/>
    </row>
    <row r="135" spans="6:6" ht="12.75" x14ac:dyDescent="0.2">
      <c r="F135" s="52"/>
    </row>
    <row r="136" spans="6:6" ht="12.75" x14ac:dyDescent="0.2">
      <c r="F136" s="52"/>
    </row>
    <row r="137" spans="6:6" ht="12.75" x14ac:dyDescent="0.2">
      <c r="F137" s="52"/>
    </row>
    <row r="138" spans="6:6" ht="12.75" x14ac:dyDescent="0.2">
      <c r="F138" s="52"/>
    </row>
    <row r="139" spans="6:6" ht="12.75" x14ac:dyDescent="0.2">
      <c r="F139" s="52"/>
    </row>
    <row r="140" spans="6:6" ht="12.75" x14ac:dyDescent="0.2">
      <c r="F140" s="52"/>
    </row>
    <row r="141" spans="6:6" ht="12.75" x14ac:dyDescent="0.2">
      <c r="F141" s="52"/>
    </row>
    <row r="142" spans="6:6" ht="12.75" x14ac:dyDescent="0.2">
      <c r="F142" s="52"/>
    </row>
    <row r="143" spans="6:6" ht="12.75" x14ac:dyDescent="0.2">
      <c r="F143" s="52"/>
    </row>
    <row r="144" spans="6:6" ht="12.75" x14ac:dyDescent="0.2">
      <c r="F144" s="52"/>
    </row>
    <row r="145" spans="6:6" ht="12.75" x14ac:dyDescent="0.2">
      <c r="F145" s="52"/>
    </row>
    <row r="146" spans="6:6" ht="12.75" x14ac:dyDescent="0.2">
      <c r="F146" s="52"/>
    </row>
    <row r="147" spans="6:6" ht="12.75" x14ac:dyDescent="0.2">
      <c r="F147" s="52"/>
    </row>
    <row r="148" spans="6:6" ht="12.75" x14ac:dyDescent="0.2">
      <c r="F148" s="52"/>
    </row>
    <row r="149" spans="6:6" ht="12.75" x14ac:dyDescent="0.2">
      <c r="F149" s="52"/>
    </row>
    <row r="150" spans="6:6" ht="12.75" x14ac:dyDescent="0.2">
      <c r="F150" s="52"/>
    </row>
    <row r="151" spans="6:6" ht="12.75" x14ac:dyDescent="0.2">
      <c r="F151" s="52"/>
    </row>
    <row r="152" spans="6:6" ht="12.75" x14ac:dyDescent="0.2">
      <c r="F152" s="52"/>
    </row>
    <row r="153" spans="6:6" ht="12.75" x14ac:dyDescent="0.2">
      <c r="F153" s="52"/>
    </row>
    <row r="154" spans="6:6" ht="12.75" x14ac:dyDescent="0.2">
      <c r="F154" s="52"/>
    </row>
    <row r="155" spans="6:6" ht="12.75" x14ac:dyDescent="0.2">
      <c r="F155" s="52"/>
    </row>
    <row r="156" spans="6:6" ht="12.75" x14ac:dyDescent="0.2">
      <c r="F156" s="52"/>
    </row>
    <row r="157" spans="6:6" ht="12.75" x14ac:dyDescent="0.2">
      <c r="F157" s="52"/>
    </row>
    <row r="158" spans="6:6" ht="12.75" x14ac:dyDescent="0.2">
      <c r="F158" s="52"/>
    </row>
    <row r="159" spans="6:6" ht="12.75" x14ac:dyDescent="0.2">
      <c r="F159" s="52"/>
    </row>
    <row r="160" spans="6:6" ht="12.75" x14ac:dyDescent="0.2">
      <c r="F160" s="52"/>
    </row>
    <row r="161" spans="6:6" ht="12.75" x14ac:dyDescent="0.2">
      <c r="F161" s="52"/>
    </row>
    <row r="162" spans="6:6" ht="12.75" x14ac:dyDescent="0.2">
      <c r="F162" s="52"/>
    </row>
    <row r="163" spans="6:6" ht="12.75" x14ac:dyDescent="0.2">
      <c r="F163" s="52"/>
    </row>
    <row r="164" spans="6:6" ht="12.75" x14ac:dyDescent="0.2">
      <c r="F164" s="52"/>
    </row>
    <row r="165" spans="6:6" ht="12.75" x14ac:dyDescent="0.2">
      <c r="F165" s="52"/>
    </row>
    <row r="166" spans="6:6" ht="12.75" x14ac:dyDescent="0.2">
      <c r="F166" s="52"/>
    </row>
    <row r="167" spans="6:6" ht="12.75" x14ac:dyDescent="0.2">
      <c r="F167" s="52"/>
    </row>
    <row r="168" spans="6:6" ht="12.75" x14ac:dyDescent="0.2">
      <c r="F168" s="52"/>
    </row>
    <row r="169" spans="6:6" ht="12.75" x14ac:dyDescent="0.2">
      <c r="F169" s="52"/>
    </row>
    <row r="170" spans="6:6" ht="12.75" x14ac:dyDescent="0.2">
      <c r="F170" s="52"/>
    </row>
    <row r="171" spans="6:6" ht="12.75" x14ac:dyDescent="0.2">
      <c r="F171" s="52"/>
    </row>
    <row r="172" spans="6:6" ht="12.75" x14ac:dyDescent="0.2">
      <c r="F172" s="52"/>
    </row>
    <row r="173" spans="6:6" ht="12.75" x14ac:dyDescent="0.2">
      <c r="F173" s="52"/>
    </row>
    <row r="174" spans="6:6" ht="12.75" x14ac:dyDescent="0.2">
      <c r="F174" s="52"/>
    </row>
    <row r="175" spans="6:6" ht="12.75" x14ac:dyDescent="0.2">
      <c r="F175" s="52"/>
    </row>
    <row r="176" spans="6:6" ht="12.75" x14ac:dyDescent="0.2">
      <c r="F176" s="52"/>
    </row>
    <row r="177" spans="6:6" ht="12.75" x14ac:dyDescent="0.2">
      <c r="F177" s="52"/>
    </row>
    <row r="178" spans="6:6" ht="12.75" x14ac:dyDescent="0.2">
      <c r="F178" s="52"/>
    </row>
    <row r="179" spans="6:6" ht="12.75" x14ac:dyDescent="0.2">
      <c r="F179" s="52"/>
    </row>
    <row r="180" spans="6:6" ht="12.75" x14ac:dyDescent="0.2">
      <c r="F180" s="52"/>
    </row>
    <row r="181" spans="6:6" ht="12.75" x14ac:dyDescent="0.2">
      <c r="F181" s="52"/>
    </row>
    <row r="182" spans="6:6" ht="12.75" x14ac:dyDescent="0.2">
      <c r="F182" s="52"/>
    </row>
    <row r="183" spans="6:6" ht="12.75" x14ac:dyDescent="0.2">
      <c r="F183" s="52"/>
    </row>
    <row r="184" spans="6:6" ht="12.75" x14ac:dyDescent="0.2">
      <c r="F184" s="52"/>
    </row>
    <row r="185" spans="6:6" ht="12.75" x14ac:dyDescent="0.2">
      <c r="F185" s="52"/>
    </row>
    <row r="186" spans="6:6" ht="12.75" x14ac:dyDescent="0.2">
      <c r="F186" s="52"/>
    </row>
    <row r="187" spans="6:6" ht="12.75" x14ac:dyDescent="0.2">
      <c r="F187" s="52"/>
    </row>
    <row r="188" spans="6:6" ht="12.75" x14ac:dyDescent="0.2">
      <c r="F188" s="52"/>
    </row>
    <row r="189" spans="6:6" ht="12.75" x14ac:dyDescent="0.2">
      <c r="F189" s="52"/>
    </row>
    <row r="190" spans="6:6" ht="12.75" x14ac:dyDescent="0.2">
      <c r="F190" s="52"/>
    </row>
    <row r="191" spans="6:6" ht="12.75" x14ac:dyDescent="0.2">
      <c r="F191" s="52"/>
    </row>
    <row r="192" spans="6:6" ht="12.75" x14ac:dyDescent="0.2">
      <c r="F192" s="52"/>
    </row>
    <row r="193" spans="6:6" ht="12.75" x14ac:dyDescent="0.2">
      <c r="F193" s="52"/>
    </row>
    <row r="194" spans="6:6" ht="12.75" x14ac:dyDescent="0.2">
      <c r="F194" s="52"/>
    </row>
    <row r="195" spans="6:6" ht="12.75" x14ac:dyDescent="0.2">
      <c r="F195" s="52"/>
    </row>
    <row r="196" spans="6:6" ht="12.75" x14ac:dyDescent="0.2">
      <c r="F196" s="52"/>
    </row>
    <row r="197" spans="6:6" ht="12.75" x14ac:dyDescent="0.2">
      <c r="F197" s="52"/>
    </row>
    <row r="198" spans="6:6" ht="12.75" x14ac:dyDescent="0.2">
      <c r="F198" s="52"/>
    </row>
    <row r="199" spans="6:6" ht="12.75" x14ac:dyDescent="0.2">
      <c r="F199" s="52"/>
    </row>
    <row r="200" spans="6:6" ht="12.75" x14ac:dyDescent="0.2">
      <c r="F200" s="52"/>
    </row>
    <row r="201" spans="6:6" ht="12.75" x14ac:dyDescent="0.2">
      <c r="F201" s="52"/>
    </row>
    <row r="202" spans="6:6" ht="12.75" x14ac:dyDescent="0.2">
      <c r="F202" s="52"/>
    </row>
    <row r="203" spans="6:6" ht="12.75" x14ac:dyDescent="0.2">
      <c r="F203" s="52"/>
    </row>
    <row r="204" spans="6:6" ht="12.75" x14ac:dyDescent="0.2">
      <c r="F204" s="52"/>
    </row>
    <row r="205" spans="6:6" ht="12.75" x14ac:dyDescent="0.2">
      <c r="F205" s="52"/>
    </row>
    <row r="206" spans="6:6" ht="12.75" x14ac:dyDescent="0.2">
      <c r="F206" s="52"/>
    </row>
    <row r="207" spans="6:6" ht="12.75" x14ac:dyDescent="0.2">
      <c r="F207" s="52"/>
    </row>
    <row r="208" spans="6:6" ht="12.75" x14ac:dyDescent="0.2">
      <c r="F208" s="52"/>
    </row>
    <row r="209" spans="6:6" ht="12.75" x14ac:dyDescent="0.2">
      <c r="F209" s="52"/>
    </row>
    <row r="210" spans="6:6" ht="12.75" x14ac:dyDescent="0.2">
      <c r="F210" s="52"/>
    </row>
    <row r="211" spans="6:6" ht="12.75" x14ac:dyDescent="0.2">
      <c r="F211" s="52"/>
    </row>
    <row r="212" spans="6:6" ht="12.75" x14ac:dyDescent="0.2">
      <c r="F212" s="52"/>
    </row>
    <row r="213" spans="6:6" ht="12.75" x14ac:dyDescent="0.2">
      <c r="F213" s="52"/>
    </row>
    <row r="214" spans="6:6" ht="12.75" x14ac:dyDescent="0.2">
      <c r="F214" s="52"/>
    </row>
    <row r="215" spans="6:6" ht="12.75" x14ac:dyDescent="0.2">
      <c r="F215" s="52"/>
    </row>
    <row r="216" spans="6:6" ht="12.75" x14ac:dyDescent="0.2">
      <c r="F216" s="52"/>
    </row>
    <row r="217" spans="6:6" ht="12.75" x14ac:dyDescent="0.2">
      <c r="F217" s="52"/>
    </row>
    <row r="218" spans="6:6" ht="12.75" x14ac:dyDescent="0.2">
      <c r="F218" s="52"/>
    </row>
    <row r="219" spans="6:6" ht="12.75" x14ac:dyDescent="0.2">
      <c r="F219" s="52"/>
    </row>
    <row r="220" spans="6:6" ht="12.75" x14ac:dyDescent="0.2">
      <c r="F220" s="52"/>
    </row>
    <row r="221" spans="6:6" ht="12.75" x14ac:dyDescent="0.2">
      <c r="F221" s="52"/>
    </row>
    <row r="222" spans="6:6" ht="12.75" x14ac:dyDescent="0.2">
      <c r="F222" s="52"/>
    </row>
    <row r="223" spans="6:6" ht="12.75" x14ac:dyDescent="0.2">
      <c r="F223" s="52"/>
    </row>
    <row r="224" spans="6:6" ht="12.75" x14ac:dyDescent="0.2">
      <c r="F224" s="52"/>
    </row>
    <row r="225" spans="6:6" ht="12.75" x14ac:dyDescent="0.2">
      <c r="F225" s="52"/>
    </row>
    <row r="226" spans="6:6" ht="12.75" x14ac:dyDescent="0.2">
      <c r="F226" s="52"/>
    </row>
    <row r="227" spans="6:6" ht="12.75" x14ac:dyDescent="0.2">
      <c r="F227" s="52"/>
    </row>
    <row r="228" spans="6:6" ht="12.75" x14ac:dyDescent="0.2">
      <c r="F228" s="52"/>
    </row>
    <row r="229" spans="6:6" ht="12.75" x14ac:dyDescent="0.2">
      <c r="F229" s="52"/>
    </row>
    <row r="230" spans="6:6" ht="12.75" x14ac:dyDescent="0.2">
      <c r="F230" s="52"/>
    </row>
    <row r="231" spans="6:6" ht="12.75" x14ac:dyDescent="0.2">
      <c r="F231" s="52"/>
    </row>
    <row r="232" spans="6:6" ht="12.75" x14ac:dyDescent="0.2">
      <c r="F232" s="52"/>
    </row>
    <row r="233" spans="6:6" ht="12.75" x14ac:dyDescent="0.2">
      <c r="F233" s="52"/>
    </row>
    <row r="234" spans="6:6" ht="12.75" x14ac:dyDescent="0.2">
      <c r="F234" s="52"/>
    </row>
    <row r="235" spans="6:6" ht="12.75" x14ac:dyDescent="0.2">
      <c r="F235" s="52"/>
    </row>
    <row r="236" spans="6:6" ht="12.75" x14ac:dyDescent="0.2">
      <c r="F236" s="52"/>
    </row>
    <row r="237" spans="6:6" ht="12.75" x14ac:dyDescent="0.2">
      <c r="F237" s="52"/>
    </row>
    <row r="238" spans="6:6" ht="12.75" x14ac:dyDescent="0.2">
      <c r="F238" s="52"/>
    </row>
    <row r="239" spans="6:6" ht="12.75" x14ac:dyDescent="0.2">
      <c r="F239" s="52"/>
    </row>
    <row r="240" spans="6:6" ht="12.75" x14ac:dyDescent="0.2">
      <c r="F240" s="52"/>
    </row>
    <row r="241" spans="6:6" ht="12.75" x14ac:dyDescent="0.2">
      <c r="F241" s="52"/>
    </row>
    <row r="242" spans="6:6" ht="12.75" x14ac:dyDescent="0.2">
      <c r="F242" s="52"/>
    </row>
    <row r="243" spans="6:6" ht="12.75" x14ac:dyDescent="0.2">
      <c r="F243" s="52"/>
    </row>
    <row r="244" spans="6:6" ht="12.75" x14ac:dyDescent="0.2">
      <c r="F244" s="52"/>
    </row>
    <row r="245" spans="6:6" ht="12.75" x14ac:dyDescent="0.2">
      <c r="F245" s="52"/>
    </row>
    <row r="246" spans="6:6" ht="12.75" x14ac:dyDescent="0.2">
      <c r="F246" s="52"/>
    </row>
    <row r="247" spans="6:6" ht="12.75" x14ac:dyDescent="0.2">
      <c r="F247" s="52"/>
    </row>
    <row r="248" spans="6:6" ht="12.75" x14ac:dyDescent="0.2">
      <c r="F248" s="52"/>
    </row>
    <row r="249" spans="6:6" ht="12.75" x14ac:dyDescent="0.2">
      <c r="F249" s="52"/>
    </row>
    <row r="250" spans="6:6" ht="12.75" x14ac:dyDescent="0.2">
      <c r="F250" s="52"/>
    </row>
    <row r="251" spans="6:6" ht="12.75" x14ac:dyDescent="0.2">
      <c r="F251" s="52"/>
    </row>
    <row r="252" spans="6:6" ht="12.75" x14ac:dyDescent="0.2">
      <c r="F252" s="52"/>
    </row>
    <row r="253" spans="6:6" ht="12.75" x14ac:dyDescent="0.2">
      <c r="F253" s="52"/>
    </row>
    <row r="254" spans="6:6" ht="12.75" x14ac:dyDescent="0.2">
      <c r="F254" s="52"/>
    </row>
    <row r="255" spans="6:6" ht="12.75" x14ac:dyDescent="0.2">
      <c r="F255" s="52"/>
    </row>
    <row r="256" spans="6:6" ht="12.75" x14ac:dyDescent="0.2">
      <c r="F256" s="52"/>
    </row>
    <row r="257" spans="6:6" ht="12.75" x14ac:dyDescent="0.2">
      <c r="F257" s="52"/>
    </row>
    <row r="258" spans="6:6" ht="12.75" x14ac:dyDescent="0.2">
      <c r="F258" s="52"/>
    </row>
    <row r="259" spans="6:6" ht="12.75" x14ac:dyDescent="0.2">
      <c r="F259" s="52"/>
    </row>
    <row r="260" spans="6:6" ht="12.75" x14ac:dyDescent="0.2">
      <c r="F260" s="52"/>
    </row>
    <row r="261" spans="6:6" ht="12.75" x14ac:dyDescent="0.2">
      <c r="F261" s="52"/>
    </row>
    <row r="262" spans="6:6" ht="12.75" x14ac:dyDescent="0.2">
      <c r="F262" s="52"/>
    </row>
    <row r="263" spans="6:6" ht="12.75" x14ac:dyDescent="0.2">
      <c r="F263" s="52"/>
    </row>
    <row r="264" spans="6:6" ht="12.75" x14ac:dyDescent="0.2">
      <c r="F264" s="52"/>
    </row>
    <row r="265" spans="6:6" ht="12.75" x14ac:dyDescent="0.2">
      <c r="F265" s="52"/>
    </row>
    <row r="266" spans="6:6" ht="12.75" x14ac:dyDescent="0.2">
      <c r="F266" s="52"/>
    </row>
    <row r="267" spans="6:6" ht="12.75" x14ac:dyDescent="0.2">
      <c r="F267" s="52"/>
    </row>
    <row r="268" spans="6:6" ht="12.75" x14ac:dyDescent="0.2">
      <c r="F268" s="52"/>
    </row>
    <row r="269" spans="6:6" ht="12.75" x14ac:dyDescent="0.2">
      <c r="F269" s="52"/>
    </row>
    <row r="270" spans="6:6" ht="12.75" x14ac:dyDescent="0.2">
      <c r="F270" s="52"/>
    </row>
    <row r="271" spans="6:6" ht="12.75" x14ac:dyDescent="0.2">
      <c r="F271" s="52"/>
    </row>
    <row r="272" spans="6:6" ht="12.75" x14ac:dyDescent="0.2">
      <c r="F272" s="52"/>
    </row>
    <row r="273" spans="6:6" ht="12.75" x14ac:dyDescent="0.2">
      <c r="F273" s="52"/>
    </row>
    <row r="274" spans="6:6" ht="12.75" x14ac:dyDescent="0.2">
      <c r="F274" s="52"/>
    </row>
    <row r="275" spans="6:6" ht="12.75" x14ac:dyDescent="0.2">
      <c r="F275" s="52"/>
    </row>
    <row r="276" spans="6:6" ht="12.75" x14ac:dyDescent="0.2">
      <c r="F276" s="52"/>
    </row>
    <row r="277" spans="6:6" ht="12.75" x14ac:dyDescent="0.2">
      <c r="F277" s="52"/>
    </row>
    <row r="278" spans="6:6" ht="12.75" x14ac:dyDescent="0.2">
      <c r="F278" s="52"/>
    </row>
    <row r="279" spans="6:6" ht="12.75" x14ac:dyDescent="0.2">
      <c r="F279" s="52"/>
    </row>
    <row r="280" spans="6:6" ht="12.75" x14ac:dyDescent="0.2">
      <c r="F280" s="52"/>
    </row>
    <row r="281" spans="6:6" ht="12.75" x14ac:dyDescent="0.2">
      <c r="F281" s="52"/>
    </row>
    <row r="282" spans="6:6" ht="12.75" x14ac:dyDescent="0.2">
      <c r="F282" s="52"/>
    </row>
    <row r="283" spans="6:6" ht="12.75" x14ac:dyDescent="0.2">
      <c r="F283" s="52"/>
    </row>
    <row r="284" spans="6:6" ht="12.75" x14ac:dyDescent="0.2">
      <c r="F284" s="52"/>
    </row>
    <row r="285" spans="6:6" ht="12.75" x14ac:dyDescent="0.2">
      <c r="F285" s="52"/>
    </row>
    <row r="286" spans="6:6" ht="12.75" x14ac:dyDescent="0.2">
      <c r="F286" s="52"/>
    </row>
    <row r="287" spans="6:6" ht="12.75" x14ac:dyDescent="0.2">
      <c r="F287" s="52"/>
    </row>
    <row r="288" spans="6:6" ht="12.75" x14ac:dyDescent="0.2">
      <c r="F288" s="52"/>
    </row>
    <row r="289" spans="6:6" ht="12.75" x14ac:dyDescent="0.2">
      <c r="F289" s="52"/>
    </row>
    <row r="290" spans="6:6" ht="12.75" x14ac:dyDescent="0.2">
      <c r="F290" s="52"/>
    </row>
    <row r="291" spans="6:6" ht="12.75" x14ac:dyDescent="0.2">
      <c r="F291" s="52"/>
    </row>
    <row r="292" spans="6:6" ht="12.75" x14ac:dyDescent="0.2">
      <c r="F292" s="52"/>
    </row>
    <row r="293" spans="6:6" ht="12.75" x14ac:dyDescent="0.2">
      <c r="F293" s="52"/>
    </row>
    <row r="294" spans="6:6" ht="12.75" x14ac:dyDescent="0.2">
      <c r="F294" s="52"/>
    </row>
    <row r="295" spans="6:6" ht="12.75" x14ac:dyDescent="0.2">
      <c r="F295" s="52"/>
    </row>
    <row r="296" spans="6:6" ht="12.75" x14ac:dyDescent="0.2">
      <c r="F296" s="52"/>
    </row>
    <row r="297" spans="6:6" ht="12.75" x14ac:dyDescent="0.2">
      <c r="F297" s="52"/>
    </row>
    <row r="298" spans="6:6" ht="12.75" x14ac:dyDescent="0.2">
      <c r="F298" s="52"/>
    </row>
    <row r="299" spans="6:6" ht="12.75" x14ac:dyDescent="0.2">
      <c r="F299" s="52"/>
    </row>
    <row r="300" spans="6:6" ht="12.75" x14ac:dyDescent="0.2">
      <c r="F300" s="52"/>
    </row>
    <row r="301" spans="6:6" ht="12.75" x14ac:dyDescent="0.2">
      <c r="F301" s="52"/>
    </row>
    <row r="302" spans="6:6" ht="12.75" x14ac:dyDescent="0.2">
      <c r="F302" s="52"/>
    </row>
    <row r="303" spans="6:6" ht="12.75" x14ac:dyDescent="0.2">
      <c r="F303" s="52"/>
    </row>
    <row r="304" spans="6:6" ht="12.75" x14ac:dyDescent="0.2">
      <c r="F304" s="52"/>
    </row>
    <row r="305" spans="6:6" ht="12.75" x14ac:dyDescent="0.2">
      <c r="F305" s="52"/>
    </row>
    <row r="306" spans="6:6" ht="12.75" x14ac:dyDescent="0.2">
      <c r="F306" s="52"/>
    </row>
    <row r="307" spans="6:6" ht="12.75" x14ac:dyDescent="0.2">
      <c r="F307" s="52"/>
    </row>
    <row r="308" spans="6:6" ht="12.75" x14ac:dyDescent="0.2">
      <c r="F308" s="52"/>
    </row>
    <row r="309" spans="6:6" ht="12.75" x14ac:dyDescent="0.2">
      <c r="F309" s="52"/>
    </row>
    <row r="310" spans="6:6" ht="12.75" x14ac:dyDescent="0.2">
      <c r="F310" s="52"/>
    </row>
    <row r="311" spans="6:6" ht="12.75" x14ac:dyDescent="0.2">
      <c r="F311" s="52"/>
    </row>
    <row r="312" spans="6:6" ht="12.75" x14ac:dyDescent="0.2">
      <c r="F312" s="52"/>
    </row>
    <row r="313" spans="6:6" ht="12.75" x14ac:dyDescent="0.2">
      <c r="F313" s="52"/>
    </row>
    <row r="314" spans="6:6" ht="12.75" x14ac:dyDescent="0.2">
      <c r="F314" s="52"/>
    </row>
    <row r="315" spans="6:6" ht="12.75" x14ac:dyDescent="0.2">
      <c r="F315" s="52"/>
    </row>
    <row r="316" spans="6:6" ht="12.75" x14ac:dyDescent="0.2">
      <c r="F316" s="52"/>
    </row>
    <row r="317" spans="6:6" ht="12.75" x14ac:dyDescent="0.2">
      <c r="F317" s="52"/>
    </row>
    <row r="318" spans="6:6" ht="12.75" x14ac:dyDescent="0.2">
      <c r="F318" s="52"/>
    </row>
    <row r="319" spans="6:6" ht="12.75" x14ac:dyDescent="0.2">
      <c r="F319" s="52"/>
    </row>
    <row r="320" spans="6:6" ht="12.75" x14ac:dyDescent="0.2">
      <c r="F320" s="52"/>
    </row>
    <row r="321" spans="6:6" ht="12.75" x14ac:dyDescent="0.2">
      <c r="F321" s="52"/>
    </row>
    <row r="322" spans="6:6" ht="12.75" x14ac:dyDescent="0.2">
      <c r="F322" s="52"/>
    </row>
    <row r="323" spans="6:6" ht="12.75" x14ac:dyDescent="0.2">
      <c r="F323" s="52"/>
    </row>
    <row r="324" spans="6:6" ht="12.75" x14ac:dyDescent="0.2">
      <c r="F324" s="52"/>
    </row>
    <row r="325" spans="6:6" ht="12.75" x14ac:dyDescent="0.2">
      <c r="F325" s="52"/>
    </row>
    <row r="326" spans="6:6" ht="12.75" x14ac:dyDescent="0.2">
      <c r="F326" s="52"/>
    </row>
    <row r="327" spans="6:6" ht="12.75" x14ac:dyDescent="0.2">
      <c r="F327" s="52"/>
    </row>
    <row r="328" spans="6:6" ht="12.75" x14ac:dyDescent="0.2">
      <c r="F328" s="52"/>
    </row>
    <row r="329" spans="6:6" ht="12.75" x14ac:dyDescent="0.2">
      <c r="F329" s="52"/>
    </row>
    <row r="330" spans="6:6" ht="12.75" x14ac:dyDescent="0.2">
      <c r="F330" s="52"/>
    </row>
    <row r="331" spans="6:6" ht="12.75" x14ac:dyDescent="0.2">
      <c r="F331" s="52"/>
    </row>
    <row r="332" spans="6:6" ht="12.75" x14ac:dyDescent="0.2">
      <c r="F332" s="52"/>
    </row>
    <row r="333" spans="6:6" ht="12.75" x14ac:dyDescent="0.2">
      <c r="F333" s="52"/>
    </row>
    <row r="334" spans="6:6" ht="12.75" x14ac:dyDescent="0.2">
      <c r="F334" s="52"/>
    </row>
    <row r="335" spans="6:6" ht="12.75" x14ac:dyDescent="0.2">
      <c r="F335" s="52"/>
    </row>
    <row r="336" spans="6:6" ht="12.75" x14ac:dyDescent="0.2">
      <c r="F336" s="52"/>
    </row>
    <row r="337" spans="6:6" ht="12.75" x14ac:dyDescent="0.2">
      <c r="F337" s="52"/>
    </row>
    <row r="338" spans="6:6" ht="12.75" x14ac:dyDescent="0.2">
      <c r="F338" s="52"/>
    </row>
    <row r="339" spans="6:6" ht="12.75" x14ac:dyDescent="0.2">
      <c r="F339" s="52"/>
    </row>
    <row r="340" spans="6:6" ht="12.75" x14ac:dyDescent="0.2">
      <c r="F340" s="52"/>
    </row>
    <row r="341" spans="6:6" ht="12.75" x14ac:dyDescent="0.2">
      <c r="F341" s="52"/>
    </row>
    <row r="342" spans="6:6" ht="12.75" x14ac:dyDescent="0.2">
      <c r="F342" s="52"/>
    </row>
    <row r="343" spans="6:6" ht="12.75" x14ac:dyDescent="0.2">
      <c r="F343" s="52"/>
    </row>
    <row r="344" spans="6:6" ht="12.75" x14ac:dyDescent="0.2">
      <c r="F344" s="52"/>
    </row>
    <row r="345" spans="6:6" ht="12.75" x14ac:dyDescent="0.2">
      <c r="F345" s="52"/>
    </row>
    <row r="346" spans="6:6" ht="12.75" x14ac:dyDescent="0.2">
      <c r="F346" s="52"/>
    </row>
    <row r="347" spans="6:6" ht="12.75" x14ac:dyDescent="0.2">
      <c r="F347" s="52"/>
    </row>
    <row r="348" spans="6:6" ht="12.75" x14ac:dyDescent="0.2">
      <c r="F348" s="52"/>
    </row>
    <row r="349" spans="6:6" ht="12.75" x14ac:dyDescent="0.2">
      <c r="F349" s="52"/>
    </row>
    <row r="350" spans="6:6" ht="12.75" x14ac:dyDescent="0.2">
      <c r="F350" s="52"/>
    </row>
    <row r="351" spans="6:6" ht="12.75" x14ac:dyDescent="0.2">
      <c r="F351" s="52"/>
    </row>
    <row r="352" spans="6:6" ht="12.75" x14ac:dyDescent="0.2">
      <c r="F352" s="52"/>
    </row>
    <row r="353" spans="6:6" ht="12.75" x14ac:dyDescent="0.2">
      <c r="F353" s="52"/>
    </row>
    <row r="354" spans="6:6" ht="12.75" x14ac:dyDescent="0.2">
      <c r="F354" s="52"/>
    </row>
    <row r="355" spans="6:6" ht="12.75" x14ac:dyDescent="0.2">
      <c r="F355" s="52"/>
    </row>
    <row r="356" spans="6:6" ht="12.75" x14ac:dyDescent="0.2">
      <c r="F356" s="52"/>
    </row>
    <row r="357" spans="6:6" ht="12.75" x14ac:dyDescent="0.2">
      <c r="F357" s="52"/>
    </row>
    <row r="358" spans="6:6" ht="12.75" x14ac:dyDescent="0.2">
      <c r="F358" s="52"/>
    </row>
    <row r="359" spans="6:6" ht="12.75" x14ac:dyDescent="0.2">
      <c r="F359" s="52"/>
    </row>
    <row r="360" spans="6:6" ht="12.75" x14ac:dyDescent="0.2">
      <c r="F360" s="52"/>
    </row>
    <row r="361" spans="6:6" ht="12.75" x14ac:dyDescent="0.2">
      <c r="F361" s="52"/>
    </row>
    <row r="362" spans="6:6" ht="12.75" x14ac:dyDescent="0.2">
      <c r="F362" s="52"/>
    </row>
    <row r="363" spans="6:6" ht="12.75" x14ac:dyDescent="0.2">
      <c r="F363" s="52"/>
    </row>
    <row r="364" spans="6:6" ht="12.75" x14ac:dyDescent="0.2">
      <c r="F364" s="52"/>
    </row>
    <row r="365" spans="6:6" ht="12.75" x14ac:dyDescent="0.2">
      <c r="F365" s="52"/>
    </row>
    <row r="366" spans="6:6" ht="12.75" x14ac:dyDescent="0.2">
      <c r="F366" s="52"/>
    </row>
    <row r="367" spans="6:6" ht="12.75" x14ac:dyDescent="0.2">
      <c r="F367" s="52"/>
    </row>
    <row r="368" spans="6:6" ht="12.75" x14ac:dyDescent="0.2">
      <c r="F368" s="52"/>
    </row>
    <row r="369" spans="6:6" ht="12.75" x14ac:dyDescent="0.2">
      <c r="F369" s="52"/>
    </row>
    <row r="370" spans="6:6" ht="12.75" x14ac:dyDescent="0.2">
      <c r="F370" s="52"/>
    </row>
    <row r="371" spans="6:6" ht="12.75" x14ac:dyDescent="0.2">
      <c r="F371" s="52"/>
    </row>
    <row r="372" spans="6:6" ht="12.75" x14ac:dyDescent="0.2">
      <c r="F372" s="52"/>
    </row>
    <row r="373" spans="6:6" ht="12.75" x14ac:dyDescent="0.2">
      <c r="F373" s="52"/>
    </row>
    <row r="374" spans="6:6" ht="12.75" x14ac:dyDescent="0.2">
      <c r="F374" s="52"/>
    </row>
    <row r="375" spans="6:6" ht="12.75" x14ac:dyDescent="0.2">
      <c r="F375" s="52"/>
    </row>
    <row r="376" spans="6:6" ht="12.75" x14ac:dyDescent="0.2">
      <c r="F376" s="52"/>
    </row>
    <row r="377" spans="6:6" ht="12.75" x14ac:dyDescent="0.2">
      <c r="F377" s="52"/>
    </row>
    <row r="378" spans="6:6" ht="12.75" x14ac:dyDescent="0.2">
      <c r="F378" s="52"/>
    </row>
    <row r="379" spans="6:6" ht="12.75" x14ac:dyDescent="0.2">
      <c r="F379" s="52"/>
    </row>
    <row r="380" spans="6:6" ht="12.75" x14ac:dyDescent="0.2">
      <c r="F380" s="52"/>
    </row>
    <row r="381" spans="6:6" ht="12.75" x14ac:dyDescent="0.2">
      <c r="F381" s="52"/>
    </row>
    <row r="382" spans="6:6" ht="12.75" x14ac:dyDescent="0.2">
      <c r="F382" s="52"/>
    </row>
    <row r="383" spans="6:6" ht="12.75" x14ac:dyDescent="0.2">
      <c r="F383" s="52"/>
    </row>
    <row r="384" spans="6:6" ht="12.75" x14ac:dyDescent="0.2">
      <c r="F384" s="52"/>
    </row>
    <row r="385" spans="6:6" ht="12.75" x14ac:dyDescent="0.2">
      <c r="F385" s="52"/>
    </row>
    <row r="386" spans="6:6" ht="12.75" x14ac:dyDescent="0.2">
      <c r="F386" s="52"/>
    </row>
    <row r="387" spans="6:6" ht="12.75" x14ac:dyDescent="0.2">
      <c r="F387" s="52"/>
    </row>
    <row r="388" spans="6:6" ht="12.75" x14ac:dyDescent="0.2">
      <c r="F388" s="52"/>
    </row>
    <row r="389" spans="6:6" ht="12.75" x14ac:dyDescent="0.2">
      <c r="F389" s="52"/>
    </row>
    <row r="390" spans="6:6" ht="12.75" x14ac:dyDescent="0.2">
      <c r="F390" s="52"/>
    </row>
    <row r="391" spans="6:6" ht="12.75" x14ac:dyDescent="0.2">
      <c r="F391" s="52"/>
    </row>
    <row r="392" spans="6:6" ht="12.75" x14ac:dyDescent="0.2">
      <c r="F392" s="52"/>
    </row>
    <row r="393" spans="6:6" ht="12.75" x14ac:dyDescent="0.2">
      <c r="F393" s="52"/>
    </row>
    <row r="394" spans="6:6" ht="12.75" x14ac:dyDescent="0.2">
      <c r="F394" s="52"/>
    </row>
    <row r="395" spans="6:6" ht="12.75" x14ac:dyDescent="0.2">
      <c r="F395" s="52"/>
    </row>
    <row r="396" spans="6:6" ht="12.75" x14ac:dyDescent="0.2">
      <c r="F396" s="52"/>
    </row>
    <row r="397" spans="6:6" ht="12.75" x14ac:dyDescent="0.2">
      <c r="F397" s="52"/>
    </row>
    <row r="398" spans="6:6" ht="12.75" x14ac:dyDescent="0.2">
      <c r="F398" s="52"/>
    </row>
    <row r="399" spans="6:6" ht="12.75" x14ac:dyDescent="0.2">
      <c r="F399" s="52"/>
    </row>
    <row r="400" spans="6:6" ht="12.75" x14ac:dyDescent="0.2">
      <c r="F400" s="52"/>
    </row>
    <row r="401" spans="6:6" ht="12.75" x14ac:dyDescent="0.2">
      <c r="F401" s="52"/>
    </row>
    <row r="402" spans="6:6" ht="12.75" x14ac:dyDescent="0.2">
      <c r="F402" s="52"/>
    </row>
    <row r="403" spans="6:6" ht="12.75" x14ac:dyDescent="0.2">
      <c r="F403" s="52"/>
    </row>
    <row r="404" spans="6:6" ht="12.75" x14ac:dyDescent="0.2">
      <c r="F404" s="52"/>
    </row>
    <row r="405" spans="6:6" ht="12.75" x14ac:dyDescent="0.2">
      <c r="F405" s="52"/>
    </row>
    <row r="406" spans="6:6" ht="12.75" x14ac:dyDescent="0.2">
      <c r="F406" s="52"/>
    </row>
    <row r="407" spans="6:6" ht="12.75" x14ac:dyDescent="0.2">
      <c r="F407" s="52"/>
    </row>
    <row r="408" spans="6:6" ht="12.75" x14ac:dyDescent="0.2">
      <c r="F408" s="52"/>
    </row>
    <row r="409" spans="6:6" ht="12.75" x14ac:dyDescent="0.2">
      <c r="F409" s="52"/>
    </row>
    <row r="410" spans="6:6" ht="12.75" x14ac:dyDescent="0.2">
      <c r="F410" s="52"/>
    </row>
    <row r="411" spans="6:6" ht="12.75" x14ac:dyDescent="0.2">
      <c r="F411" s="52"/>
    </row>
    <row r="412" spans="6:6" ht="12.75" x14ac:dyDescent="0.2">
      <c r="F412" s="52"/>
    </row>
    <row r="413" spans="6:6" ht="12.75" x14ac:dyDescent="0.2">
      <c r="F413" s="52"/>
    </row>
    <row r="414" spans="6:6" ht="12.75" x14ac:dyDescent="0.2">
      <c r="F414" s="52"/>
    </row>
    <row r="415" spans="6:6" ht="12.75" x14ac:dyDescent="0.2">
      <c r="F415" s="52"/>
    </row>
    <row r="416" spans="6:6" ht="12.75" x14ac:dyDescent="0.2">
      <c r="F416" s="52"/>
    </row>
    <row r="417" spans="6:6" ht="12.75" x14ac:dyDescent="0.2">
      <c r="F417" s="52"/>
    </row>
    <row r="418" spans="6:6" ht="12.75" x14ac:dyDescent="0.2">
      <c r="F418" s="52"/>
    </row>
    <row r="419" spans="6:6" ht="12.75" x14ac:dyDescent="0.2">
      <c r="F419" s="52"/>
    </row>
    <row r="420" spans="6:6" ht="12.75" x14ac:dyDescent="0.2">
      <c r="F420" s="52"/>
    </row>
    <row r="421" spans="6:6" ht="12.75" x14ac:dyDescent="0.2">
      <c r="F421" s="52"/>
    </row>
    <row r="422" spans="6:6" ht="12.75" x14ac:dyDescent="0.2">
      <c r="F422" s="52"/>
    </row>
    <row r="423" spans="6:6" ht="12.75" x14ac:dyDescent="0.2">
      <c r="F423" s="52"/>
    </row>
    <row r="424" spans="6:6" ht="12.75" x14ac:dyDescent="0.2">
      <c r="F424" s="52"/>
    </row>
    <row r="425" spans="6:6" ht="12.75" x14ac:dyDescent="0.2">
      <c r="F425" s="52"/>
    </row>
    <row r="426" spans="6:6" ht="12.75" x14ac:dyDescent="0.2">
      <c r="F426" s="52"/>
    </row>
    <row r="427" spans="6:6" ht="12.75" x14ac:dyDescent="0.2">
      <c r="F427" s="52"/>
    </row>
    <row r="428" spans="6:6" ht="12.75" x14ac:dyDescent="0.2">
      <c r="F428" s="52"/>
    </row>
    <row r="429" spans="6:6" ht="12.75" x14ac:dyDescent="0.2">
      <c r="F429" s="52"/>
    </row>
    <row r="430" spans="6:6" ht="12.75" x14ac:dyDescent="0.2">
      <c r="F430" s="52"/>
    </row>
    <row r="431" spans="6:6" ht="12.75" x14ac:dyDescent="0.2">
      <c r="F431" s="52"/>
    </row>
    <row r="432" spans="6:6" ht="12.75" x14ac:dyDescent="0.2">
      <c r="F432" s="52"/>
    </row>
    <row r="433" spans="6:6" ht="12.75" x14ac:dyDescent="0.2">
      <c r="F433" s="52"/>
    </row>
    <row r="434" spans="6:6" ht="12.75" x14ac:dyDescent="0.2">
      <c r="F434" s="52"/>
    </row>
    <row r="435" spans="6:6" ht="12.75" x14ac:dyDescent="0.2">
      <c r="F435" s="52"/>
    </row>
    <row r="436" spans="6:6" ht="12.75" x14ac:dyDescent="0.2">
      <c r="F436" s="52"/>
    </row>
    <row r="437" spans="6:6" ht="12.75" x14ac:dyDescent="0.2">
      <c r="F437" s="52"/>
    </row>
    <row r="438" spans="6:6" ht="12.75" x14ac:dyDescent="0.2">
      <c r="F438" s="52"/>
    </row>
    <row r="439" spans="6:6" ht="12.75" x14ac:dyDescent="0.2">
      <c r="F439" s="52"/>
    </row>
    <row r="440" spans="6:6" ht="12.75" x14ac:dyDescent="0.2">
      <c r="F440" s="52"/>
    </row>
    <row r="441" spans="6:6" ht="12.75" x14ac:dyDescent="0.2">
      <c r="F441" s="52"/>
    </row>
    <row r="442" spans="6:6" ht="12.75" x14ac:dyDescent="0.2">
      <c r="F442" s="52"/>
    </row>
    <row r="443" spans="6:6" ht="12.75" x14ac:dyDescent="0.2">
      <c r="F443" s="52"/>
    </row>
    <row r="444" spans="6:6" ht="12.75" x14ac:dyDescent="0.2">
      <c r="F444" s="52"/>
    </row>
    <row r="445" spans="6:6" ht="12.75" x14ac:dyDescent="0.2">
      <c r="F445" s="52"/>
    </row>
    <row r="446" spans="6:6" ht="12.75" x14ac:dyDescent="0.2">
      <c r="F446" s="52"/>
    </row>
    <row r="447" spans="6:6" ht="12.75" x14ac:dyDescent="0.2">
      <c r="F447" s="52"/>
    </row>
    <row r="448" spans="6:6" ht="12.75" x14ac:dyDescent="0.2">
      <c r="F448" s="52"/>
    </row>
    <row r="449" spans="6:6" ht="12.75" x14ac:dyDescent="0.2">
      <c r="F449" s="52"/>
    </row>
    <row r="450" spans="6:6" ht="12.75" x14ac:dyDescent="0.2">
      <c r="F450" s="52"/>
    </row>
    <row r="451" spans="6:6" ht="12.75" x14ac:dyDescent="0.2">
      <c r="F451" s="52"/>
    </row>
    <row r="452" spans="6:6" ht="12.75" x14ac:dyDescent="0.2">
      <c r="F452" s="52"/>
    </row>
    <row r="453" spans="6:6" ht="12.75" x14ac:dyDescent="0.2">
      <c r="F453" s="52"/>
    </row>
    <row r="454" spans="6:6" ht="12.75" x14ac:dyDescent="0.2">
      <c r="F454" s="52"/>
    </row>
    <row r="455" spans="6:6" ht="12.75" x14ac:dyDescent="0.2">
      <c r="F455" s="52"/>
    </row>
    <row r="456" spans="6:6" ht="12.75" x14ac:dyDescent="0.2">
      <c r="F456" s="52"/>
    </row>
    <row r="457" spans="6:6" ht="12.75" x14ac:dyDescent="0.2">
      <c r="F457" s="52"/>
    </row>
    <row r="458" spans="6:6" ht="12.75" x14ac:dyDescent="0.2">
      <c r="F458" s="52"/>
    </row>
    <row r="459" spans="6:6" ht="12.75" x14ac:dyDescent="0.2">
      <c r="F459" s="52"/>
    </row>
    <row r="460" spans="6:6" ht="12.75" x14ac:dyDescent="0.2">
      <c r="F460" s="52"/>
    </row>
    <row r="461" spans="6:6" ht="12.75" x14ac:dyDescent="0.2">
      <c r="F461" s="52"/>
    </row>
    <row r="462" spans="6:6" ht="12.75" x14ac:dyDescent="0.2">
      <c r="F462" s="52"/>
    </row>
    <row r="463" spans="6:6" ht="12.75" x14ac:dyDescent="0.2">
      <c r="F463" s="52"/>
    </row>
    <row r="464" spans="6:6" ht="12.75" x14ac:dyDescent="0.2">
      <c r="F464" s="52"/>
    </row>
    <row r="465" spans="6:6" ht="12.75" x14ac:dyDescent="0.2">
      <c r="F465" s="52"/>
    </row>
    <row r="466" spans="6:6" ht="12.75" x14ac:dyDescent="0.2">
      <c r="F466" s="52"/>
    </row>
    <row r="467" spans="6:6" ht="12.75" x14ac:dyDescent="0.2">
      <c r="F467" s="52"/>
    </row>
    <row r="468" spans="6:6" ht="12.75" x14ac:dyDescent="0.2">
      <c r="F468" s="52"/>
    </row>
    <row r="469" spans="6:6" ht="12.75" x14ac:dyDescent="0.2">
      <c r="F469" s="52"/>
    </row>
    <row r="470" spans="6:6" ht="12.75" x14ac:dyDescent="0.2">
      <c r="F470" s="52"/>
    </row>
    <row r="471" spans="6:6" ht="12.75" x14ac:dyDescent="0.2">
      <c r="F471" s="52"/>
    </row>
    <row r="472" spans="6:6" ht="12.75" x14ac:dyDescent="0.2">
      <c r="F472" s="52"/>
    </row>
    <row r="473" spans="6:6" ht="12.75" x14ac:dyDescent="0.2">
      <c r="F473" s="52"/>
    </row>
    <row r="474" spans="6:6" ht="12.75" x14ac:dyDescent="0.2">
      <c r="F474" s="52"/>
    </row>
    <row r="475" spans="6:6" ht="12.75" x14ac:dyDescent="0.2">
      <c r="F475" s="52"/>
    </row>
    <row r="476" spans="6:6" ht="12.75" x14ac:dyDescent="0.2">
      <c r="F476" s="52"/>
    </row>
    <row r="477" spans="6:6" ht="12.75" x14ac:dyDescent="0.2">
      <c r="F477" s="52"/>
    </row>
    <row r="478" spans="6:6" ht="12.75" x14ac:dyDescent="0.2">
      <c r="F478" s="52"/>
    </row>
    <row r="479" spans="6:6" ht="12.75" x14ac:dyDescent="0.2">
      <c r="F479" s="52"/>
    </row>
    <row r="480" spans="6:6" ht="12.75" x14ac:dyDescent="0.2">
      <c r="F480" s="52"/>
    </row>
    <row r="481" spans="6:6" ht="12.75" x14ac:dyDescent="0.2">
      <c r="F481" s="52"/>
    </row>
    <row r="482" spans="6:6" ht="12.75" x14ac:dyDescent="0.2">
      <c r="F482" s="52"/>
    </row>
    <row r="483" spans="6:6" ht="12.75" x14ac:dyDescent="0.2">
      <c r="F483" s="52"/>
    </row>
    <row r="484" spans="6:6" ht="12.75" x14ac:dyDescent="0.2">
      <c r="F484" s="52"/>
    </row>
    <row r="485" spans="6:6" ht="12.75" x14ac:dyDescent="0.2">
      <c r="F485" s="52"/>
    </row>
    <row r="486" spans="6:6" ht="12.75" x14ac:dyDescent="0.2">
      <c r="F486" s="52"/>
    </row>
    <row r="487" spans="6:6" ht="12.75" x14ac:dyDescent="0.2">
      <c r="F487" s="52"/>
    </row>
    <row r="488" spans="6:6" ht="12.75" x14ac:dyDescent="0.2">
      <c r="F488" s="52"/>
    </row>
    <row r="489" spans="6:6" ht="12.75" x14ac:dyDescent="0.2">
      <c r="F489" s="52"/>
    </row>
    <row r="490" spans="6:6" ht="12.75" x14ac:dyDescent="0.2">
      <c r="F490" s="52"/>
    </row>
    <row r="491" spans="6:6" ht="12.75" x14ac:dyDescent="0.2">
      <c r="F491" s="52"/>
    </row>
    <row r="492" spans="6:6" ht="12.75" x14ac:dyDescent="0.2">
      <c r="F492" s="52"/>
    </row>
    <row r="493" spans="6:6" ht="12.75" x14ac:dyDescent="0.2">
      <c r="F493" s="52"/>
    </row>
    <row r="494" spans="6:6" ht="12.75" x14ac:dyDescent="0.2">
      <c r="F494" s="52"/>
    </row>
    <row r="495" spans="6:6" ht="12.75" x14ac:dyDescent="0.2">
      <c r="F495" s="52"/>
    </row>
    <row r="496" spans="6:6" ht="12.75" x14ac:dyDescent="0.2">
      <c r="F496" s="52"/>
    </row>
    <row r="497" spans="6:6" ht="12.75" x14ac:dyDescent="0.2">
      <c r="F497" s="52"/>
    </row>
    <row r="498" spans="6:6" ht="12.75" x14ac:dyDescent="0.2">
      <c r="F498" s="52"/>
    </row>
    <row r="499" spans="6:6" ht="12.75" x14ac:dyDescent="0.2">
      <c r="F499" s="52"/>
    </row>
    <row r="500" spans="6:6" ht="12.75" x14ac:dyDescent="0.2">
      <c r="F500" s="52"/>
    </row>
    <row r="501" spans="6:6" ht="12.75" x14ac:dyDescent="0.2">
      <c r="F501" s="52"/>
    </row>
    <row r="502" spans="6:6" ht="12.75" x14ac:dyDescent="0.2">
      <c r="F502" s="52"/>
    </row>
    <row r="503" spans="6:6" ht="12.75" x14ac:dyDescent="0.2">
      <c r="F503" s="52"/>
    </row>
    <row r="504" spans="6:6" ht="12.75" x14ac:dyDescent="0.2">
      <c r="F504" s="52"/>
    </row>
    <row r="505" spans="6:6" ht="12.75" x14ac:dyDescent="0.2">
      <c r="F505" s="52"/>
    </row>
    <row r="506" spans="6:6" ht="12.75" x14ac:dyDescent="0.2">
      <c r="F506" s="52"/>
    </row>
    <row r="507" spans="6:6" ht="12.75" x14ac:dyDescent="0.2">
      <c r="F507" s="52"/>
    </row>
    <row r="508" spans="6:6" ht="12.75" x14ac:dyDescent="0.2">
      <c r="F508" s="52"/>
    </row>
    <row r="509" spans="6:6" ht="12.75" x14ac:dyDescent="0.2">
      <c r="F509" s="52"/>
    </row>
    <row r="510" spans="6:6" ht="12.75" x14ac:dyDescent="0.2">
      <c r="F510" s="52"/>
    </row>
    <row r="511" spans="6:6" ht="12.75" x14ac:dyDescent="0.2">
      <c r="F511" s="52"/>
    </row>
    <row r="512" spans="6:6" ht="12.75" x14ac:dyDescent="0.2">
      <c r="F512" s="52"/>
    </row>
    <row r="513" spans="6:6" ht="12.75" x14ac:dyDescent="0.2">
      <c r="F513" s="52"/>
    </row>
    <row r="514" spans="6:6" ht="12.75" x14ac:dyDescent="0.2">
      <c r="F514" s="52"/>
    </row>
    <row r="515" spans="6:6" ht="12.75" x14ac:dyDescent="0.2">
      <c r="F515" s="52"/>
    </row>
    <row r="516" spans="6:6" ht="12.75" x14ac:dyDescent="0.2">
      <c r="F516" s="52"/>
    </row>
    <row r="517" spans="6:6" ht="12.75" x14ac:dyDescent="0.2">
      <c r="F517" s="52"/>
    </row>
    <row r="518" spans="6:6" ht="12.75" x14ac:dyDescent="0.2">
      <c r="F518" s="52"/>
    </row>
    <row r="519" spans="6:6" ht="12.75" x14ac:dyDescent="0.2">
      <c r="F519" s="52"/>
    </row>
    <row r="520" spans="6:6" ht="12.75" x14ac:dyDescent="0.2">
      <c r="F520" s="52"/>
    </row>
    <row r="521" spans="6:6" ht="12.75" x14ac:dyDescent="0.2">
      <c r="F521" s="52"/>
    </row>
    <row r="522" spans="6:6" ht="12.75" x14ac:dyDescent="0.2">
      <c r="F522" s="52"/>
    </row>
    <row r="523" spans="6:6" ht="12.75" x14ac:dyDescent="0.2">
      <c r="F523" s="52"/>
    </row>
    <row r="524" spans="6:6" ht="12.75" x14ac:dyDescent="0.2">
      <c r="F524" s="52"/>
    </row>
    <row r="525" spans="6:6" ht="12.75" x14ac:dyDescent="0.2">
      <c r="F525" s="52"/>
    </row>
    <row r="526" spans="6:6" ht="12.75" x14ac:dyDescent="0.2">
      <c r="F526" s="52"/>
    </row>
    <row r="527" spans="6:6" ht="12.75" x14ac:dyDescent="0.2">
      <c r="F527" s="52"/>
    </row>
    <row r="528" spans="6:6" ht="12.75" x14ac:dyDescent="0.2">
      <c r="F528" s="52"/>
    </row>
    <row r="529" spans="6:6" ht="12.75" x14ac:dyDescent="0.2">
      <c r="F529" s="52"/>
    </row>
    <row r="530" spans="6:6" ht="12.75" x14ac:dyDescent="0.2">
      <c r="F530" s="52"/>
    </row>
    <row r="531" spans="6:6" ht="12.75" x14ac:dyDescent="0.2">
      <c r="F531" s="52"/>
    </row>
    <row r="532" spans="6:6" ht="12.75" x14ac:dyDescent="0.2">
      <c r="F532" s="52"/>
    </row>
    <row r="533" spans="6:6" ht="12.75" x14ac:dyDescent="0.2">
      <c r="F533" s="52"/>
    </row>
    <row r="534" spans="6:6" ht="12.75" x14ac:dyDescent="0.2">
      <c r="F534" s="52"/>
    </row>
    <row r="535" spans="6:6" ht="12.75" x14ac:dyDescent="0.2">
      <c r="F535" s="52"/>
    </row>
    <row r="536" spans="6:6" ht="12.75" x14ac:dyDescent="0.2">
      <c r="F536" s="52"/>
    </row>
    <row r="537" spans="6:6" ht="12.75" x14ac:dyDescent="0.2">
      <c r="F537" s="52"/>
    </row>
    <row r="538" spans="6:6" ht="12.75" x14ac:dyDescent="0.2">
      <c r="F538" s="52"/>
    </row>
    <row r="539" spans="6:6" ht="12.75" x14ac:dyDescent="0.2">
      <c r="F539" s="52"/>
    </row>
    <row r="540" spans="6:6" ht="12.75" x14ac:dyDescent="0.2">
      <c r="F540" s="52"/>
    </row>
    <row r="541" spans="6:6" ht="12.75" x14ac:dyDescent="0.2">
      <c r="F541" s="52"/>
    </row>
    <row r="542" spans="6:6" ht="12.75" x14ac:dyDescent="0.2">
      <c r="F542" s="52"/>
    </row>
    <row r="543" spans="6:6" ht="12.75" x14ac:dyDescent="0.2">
      <c r="F543" s="52"/>
    </row>
    <row r="544" spans="6:6" ht="12.75" x14ac:dyDescent="0.2">
      <c r="F544" s="52"/>
    </row>
    <row r="545" spans="6:6" ht="12.75" x14ac:dyDescent="0.2">
      <c r="F545" s="52"/>
    </row>
    <row r="546" spans="6:6" ht="12.75" x14ac:dyDescent="0.2">
      <c r="F546" s="52"/>
    </row>
    <row r="547" spans="6:6" ht="12.75" x14ac:dyDescent="0.2">
      <c r="F547" s="52"/>
    </row>
    <row r="548" spans="6:6" ht="12.75" x14ac:dyDescent="0.2">
      <c r="F548" s="52"/>
    </row>
    <row r="549" spans="6:6" ht="12.75" x14ac:dyDescent="0.2">
      <c r="F549" s="52"/>
    </row>
    <row r="550" spans="6:6" ht="12.75" x14ac:dyDescent="0.2">
      <c r="F550" s="52"/>
    </row>
    <row r="551" spans="6:6" ht="12.75" x14ac:dyDescent="0.2">
      <c r="F551" s="52"/>
    </row>
    <row r="552" spans="6:6" ht="12.75" x14ac:dyDescent="0.2">
      <c r="F552" s="52"/>
    </row>
    <row r="553" spans="6:6" ht="12.75" x14ac:dyDescent="0.2">
      <c r="F553" s="52"/>
    </row>
    <row r="554" spans="6:6" ht="12.75" x14ac:dyDescent="0.2">
      <c r="F554" s="52"/>
    </row>
    <row r="555" spans="6:6" ht="12.75" x14ac:dyDescent="0.2">
      <c r="F555" s="52"/>
    </row>
    <row r="556" spans="6:6" ht="12.75" x14ac:dyDescent="0.2">
      <c r="F556" s="52"/>
    </row>
    <row r="557" spans="6:6" ht="12.75" x14ac:dyDescent="0.2">
      <c r="F557" s="52"/>
    </row>
    <row r="558" spans="6:6" ht="12.75" x14ac:dyDescent="0.2">
      <c r="F558" s="52"/>
    </row>
    <row r="559" spans="6:6" ht="12.75" x14ac:dyDescent="0.2">
      <c r="F559" s="52"/>
    </row>
    <row r="560" spans="6:6" ht="12.75" x14ac:dyDescent="0.2">
      <c r="F560" s="52"/>
    </row>
    <row r="561" spans="6:6" ht="12.75" x14ac:dyDescent="0.2">
      <c r="F561" s="52"/>
    </row>
    <row r="562" spans="6:6" ht="12.75" x14ac:dyDescent="0.2">
      <c r="F562" s="52"/>
    </row>
    <row r="563" spans="6:6" ht="12.75" x14ac:dyDescent="0.2">
      <c r="F563" s="52"/>
    </row>
    <row r="564" spans="6:6" ht="12.75" x14ac:dyDescent="0.2">
      <c r="F564" s="52"/>
    </row>
    <row r="565" spans="6:6" ht="12.75" x14ac:dyDescent="0.2">
      <c r="F565" s="52"/>
    </row>
    <row r="566" spans="6:6" ht="12.75" x14ac:dyDescent="0.2">
      <c r="F566" s="52"/>
    </row>
    <row r="567" spans="6:6" ht="12.75" x14ac:dyDescent="0.2">
      <c r="F567" s="52"/>
    </row>
    <row r="568" spans="6:6" ht="12.75" x14ac:dyDescent="0.2">
      <c r="F568" s="52"/>
    </row>
    <row r="569" spans="6:6" ht="12.75" x14ac:dyDescent="0.2">
      <c r="F569" s="52"/>
    </row>
    <row r="570" spans="6:6" ht="12.75" x14ac:dyDescent="0.2">
      <c r="F570" s="52"/>
    </row>
    <row r="571" spans="6:6" ht="12.75" x14ac:dyDescent="0.2">
      <c r="F571" s="52"/>
    </row>
    <row r="572" spans="6:6" ht="12.75" x14ac:dyDescent="0.2">
      <c r="F572" s="52"/>
    </row>
    <row r="573" spans="6:6" ht="12.75" x14ac:dyDescent="0.2">
      <c r="F573" s="52"/>
    </row>
    <row r="574" spans="6:6" ht="12.75" x14ac:dyDescent="0.2">
      <c r="F574" s="52"/>
    </row>
    <row r="575" spans="6:6" ht="12.75" x14ac:dyDescent="0.2">
      <c r="F575" s="52"/>
    </row>
    <row r="576" spans="6:6" ht="12.75" x14ac:dyDescent="0.2">
      <c r="F576" s="52"/>
    </row>
    <row r="577" spans="6:6" ht="12.75" x14ac:dyDescent="0.2">
      <c r="F577" s="52"/>
    </row>
    <row r="578" spans="6:6" ht="12.75" x14ac:dyDescent="0.2">
      <c r="F578" s="52"/>
    </row>
    <row r="579" spans="6:6" ht="12.75" x14ac:dyDescent="0.2">
      <c r="F579" s="52"/>
    </row>
    <row r="580" spans="6:6" ht="12.75" x14ac:dyDescent="0.2">
      <c r="F580" s="52"/>
    </row>
    <row r="581" spans="6:6" ht="12.75" x14ac:dyDescent="0.2">
      <c r="F581" s="52"/>
    </row>
    <row r="582" spans="6:6" ht="12.75" x14ac:dyDescent="0.2">
      <c r="F582" s="52"/>
    </row>
    <row r="583" spans="6:6" ht="12.75" x14ac:dyDescent="0.2">
      <c r="F583" s="52"/>
    </row>
    <row r="584" spans="6:6" ht="12.75" x14ac:dyDescent="0.2">
      <c r="F584" s="52"/>
    </row>
    <row r="585" spans="6:6" ht="12.75" x14ac:dyDescent="0.2">
      <c r="F585" s="52"/>
    </row>
    <row r="586" spans="6:6" ht="12.75" x14ac:dyDescent="0.2">
      <c r="F586" s="52"/>
    </row>
    <row r="587" spans="6:6" ht="12.75" x14ac:dyDescent="0.2">
      <c r="F587" s="52"/>
    </row>
    <row r="588" spans="6:6" ht="12.75" x14ac:dyDescent="0.2">
      <c r="F588" s="52"/>
    </row>
    <row r="589" spans="6:6" ht="12.75" x14ac:dyDescent="0.2">
      <c r="F589" s="52"/>
    </row>
    <row r="590" spans="6:6" ht="12.75" x14ac:dyDescent="0.2">
      <c r="F590" s="52"/>
    </row>
    <row r="591" spans="6:6" ht="12.75" x14ac:dyDescent="0.2">
      <c r="F591" s="52"/>
    </row>
    <row r="592" spans="6:6" ht="12.75" x14ac:dyDescent="0.2">
      <c r="F592" s="52"/>
    </row>
    <row r="593" spans="6:6" ht="12.75" x14ac:dyDescent="0.2">
      <c r="F593" s="52"/>
    </row>
    <row r="594" spans="6:6" ht="12.75" x14ac:dyDescent="0.2">
      <c r="F594" s="52"/>
    </row>
    <row r="595" spans="6:6" ht="12.75" x14ac:dyDescent="0.2">
      <c r="F595" s="52"/>
    </row>
    <row r="596" spans="6:6" ht="12.75" x14ac:dyDescent="0.2">
      <c r="F596" s="52"/>
    </row>
    <row r="597" spans="6:6" ht="12.75" x14ac:dyDescent="0.2">
      <c r="F597" s="52"/>
    </row>
    <row r="598" spans="6:6" ht="12.75" x14ac:dyDescent="0.2">
      <c r="F598" s="52"/>
    </row>
    <row r="599" spans="6:6" ht="12.75" x14ac:dyDescent="0.2">
      <c r="F599" s="52"/>
    </row>
    <row r="600" spans="6:6" ht="12.75" x14ac:dyDescent="0.2">
      <c r="F600" s="52"/>
    </row>
    <row r="601" spans="6:6" ht="12.75" x14ac:dyDescent="0.2">
      <c r="F601" s="52"/>
    </row>
    <row r="602" spans="6:6" ht="12.75" x14ac:dyDescent="0.2">
      <c r="F602" s="52"/>
    </row>
    <row r="603" spans="6:6" ht="12.75" x14ac:dyDescent="0.2">
      <c r="F603" s="52"/>
    </row>
    <row r="604" spans="6:6" ht="12.75" x14ac:dyDescent="0.2">
      <c r="F604" s="52"/>
    </row>
    <row r="605" spans="6:6" ht="12.75" x14ac:dyDescent="0.2">
      <c r="F605" s="52"/>
    </row>
    <row r="606" spans="6:6" ht="12.75" x14ac:dyDescent="0.2">
      <c r="F606" s="52"/>
    </row>
    <row r="607" spans="6:6" ht="12.75" x14ac:dyDescent="0.2">
      <c r="F607" s="52"/>
    </row>
    <row r="608" spans="6:6" ht="12.75" x14ac:dyDescent="0.2">
      <c r="F608" s="52"/>
    </row>
    <row r="609" spans="6:6" ht="12.75" x14ac:dyDescent="0.2">
      <c r="F609" s="52"/>
    </row>
    <row r="610" spans="6:6" ht="12.75" x14ac:dyDescent="0.2">
      <c r="F610" s="52"/>
    </row>
    <row r="611" spans="6:6" ht="12.75" x14ac:dyDescent="0.2">
      <c r="F611" s="52"/>
    </row>
    <row r="612" spans="6:6" ht="12.75" x14ac:dyDescent="0.2">
      <c r="F612" s="52"/>
    </row>
    <row r="613" spans="6:6" ht="12.75" x14ac:dyDescent="0.2">
      <c r="F613" s="52"/>
    </row>
    <row r="614" spans="6:6" ht="12.75" x14ac:dyDescent="0.2">
      <c r="F614" s="52"/>
    </row>
    <row r="615" spans="6:6" ht="12.75" x14ac:dyDescent="0.2">
      <c r="F615" s="52"/>
    </row>
    <row r="616" spans="6:6" ht="12.75" x14ac:dyDescent="0.2">
      <c r="F616" s="52"/>
    </row>
    <row r="617" spans="6:6" ht="12.75" x14ac:dyDescent="0.2">
      <c r="F617" s="52"/>
    </row>
    <row r="618" spans="6:6" ht="12.75" x14ac:dyDescent="0.2">
      <c r="F618" s="52"/>
    </row>
    <row r="619" spans="6:6" ht="12.75" x14ac:dyDescent="0.2">
      <c r="F619" s="52"/>
    </row>
    <row r="620" spans="6:6" ht="12.75" x14ac:dyDescent="0.2">
      <c r="F620" s="52"/>
    </row>
    <row r="621" spans="6:6" ht="12.75" x14ac:dyDescent="0.2">
      <c r="F621" s="52"/>
    </row>
    <row r="622" spans="6:6" ht="12.75" x14ac:dyDescent="0.2">
      <c r="F622" s="52"/>
    </row>
    <row r="623" spans="6:6" ht="12.75" x14ac:dyDescent="0.2">
      <c r="F623" s="52"/>
    </row>
    <row r="624" spans="6:6" ht="12.75" x14ac:dyDescent="0.2">
      <c r="F624" s="52"/>
    </row>
    <row r="625" spans="6:6" ht="12.75" x14ac:dyDescent="0.2">
      <c r="F625" s="52"/>
    </row>
    <row r="626" spans="6:6" ht="12.75" x14ac:dyDescent="0.2">
      <c r="F626" s="52"/>
    </row>
    <row r="627" spans="6:6" ht="12.75" x14ac:dyDescent="0.2">
      <c r="F627" s="52"/>
    </row>
    <row r="628" spans="6:6" ht="12.75" x14ac:dyDescent="0.2">
      <c r="F628" s="52"/>
    </row>
    <row r="629" spans="6:6" ht="12.75" x14ac:dyDescent="0.2">
      <c r="F629" s="52"/>
    </row>
    <row r="630" spans="6:6" ht="12.75" x14ac:dyDescent="0.2">
      <c r="F630" s="52"/>
    </row>
    <row r="631" spans="6:6" ht="12.75" x14ac:dyDescent="0.2">
      <c r="F631" s="52"/>
    </row>
    <row r="632" spans="6:6" ht="12.75" x14ac:dyDescent="0.2">
      <c r="F632" s="52"/>
    </row>
    <row r="633" spans="6:6" ht="12.75" x14ac:dyDescent="0.2">
      <c r="F633" s="52"/>
    </row>
    <row r="634" spans="6:6" ht="12.75" x14ac:dyDescent="0.2">
      <c r="F634" s="52"/>
    </row>
    <row r="635" spans="6:6" ht="12.75" x14ac:dyDescent="0.2">
      <c r="F635" s="52"/>
    </row>
    <row r="636" spans="6:6" ht="12.75" x14ac:dyDescent="0.2">
      <c r="F636" s="52"/>
    </row>
    <row r="637" spans="6:6" ht="12.75" x14ac:dyDescent="0.2">
      <c r="F637" s="52"/>
    </row>
    <row r="638" spans="6:6" ht="12.75" x14ac:dyDescent="0.2">
      <c r="F638" s="52"/>
    </row>
    <row r="639" spans="6:6" ht="12.75" x14ac:dyDescent="0.2">
      <c r="F639" s="52"/>
    </row>
    <row r="640" spans="6:6" ht="12.75" x14ac:dyDescent="0.2">
      <c r="F640" s="52"/>
    </row>
    <row r="641" spans="6:6" ht="12.75" x14ac:dyDescent="0.2">
      <c r="F641" s="52"/>
    </row>
    <row r="642" spans="6:6" ht="12.75" x14ac:dyDescent="0.2">
      <c r="F642" s="52"/>
    </row>
    <row r="643" spans="6:6" ht="12.75" x14ac:dyDescent="0.2">
      <c r="F643" s="52"/>
    </row>
    <row r="644" spans="6:6" ht="12.75" x14ac:dyDescent="0.2">
      <c r="F644" s="52"/>
    </row>
    <row r="645" spans="6:6" ht="12.75" x14ac:dyDescent="0.2">
      <c r="F645" s="52"/>
    </row>
    <row r="646" spans="6:6" ht="12.75" x14ac:dyDescent="0.2">
      <c r="F646" s="52"/>
    </row>
    <row r="647" spans="6:6" ht="12.75" x14ac:dyDescent="0.2">
      <c r="F647" s="52"/>
    </row>
    <row r="648" spans="6:6" ht="12.75" x14ac:dyDescent="0.2">
      <c r="F648" s="52"/>
    </row>
    <row r="649" spans="6:6" ht="12.75" x14ac:dyDescent="0.2">
      <c r="F649" s="52"/>
    </row>
    <row r="650" spans="6:6" ht="12.75" x14ac:dyDescent="0.2">
      <c r="F650" s="52"/>
    </row>
    <row r="651" spans="6:6" ht="12.75" x14ac:dyDescent="0.2">
      <c r="F651" s="52"/>
    </row>
    <row r="652" spans="6:6" ht="12.75" x14ac:dyDescent="0.2">
      <c r="F652" s="52"/>
    </row>
    <row r="653" spans="6:6" ht="12.75" x14ac:dyDescent="0.2">
      <c r="F653" s="52"/>
    </row>
    <row r="654" spans="6:6" ht="12.75" x14ac:dyDescent="0.2">
      <c r="F654" s="52"/>
    </row>
    <row r="655" spans="6:6" ht="12.75" x14ac:dyDescent="0.2">
      <c r="F655" s="52"/>
    </row>
    <row r="656" spans="6:6" ht="12.75" x14ac:dyDescent="0.2">
      <c r="F656" s="52"/>
    </row>
    <row r="657" spans="6:6" ht="12.75" x14ac:dyDescent="0.2">
      <c r="F657" s="52"/>
    </row>
    <row r="658" spans="6:6" ht="12.75" x14ac:dyDescent="0.2">
      <c r="F658" s="52"/>
    </row>
    <row r="659" spans="6:6" ht="12.75" x14ac:dyDescent="0.2">
      <c r="F659" s="52"/>
    </row>
    <row r="660" spans="6:6" ht="12.75" x14ac:dyDescent="0.2">
      <c r="F660" s="52"/>
    </row>
    <row r="661" spans="6:6" ht="12.75" x14ac:dyDescent="0.2">
      <c r="F661" s="52"/>
    </row>
    <row r="662" spans="6:6" ht="12.75" x14ac:dyDescent="0.2">
      <c r="F662" s="52"/>
    </row>
    <row r="663" spans="6:6" ht="12.75" x14ac:dyDescent="0.2">
      <c r="F663" s="52"/>
    </row>
    <row r="664" spans="6:6" ht="12.75" x14ac:dyDescent="0.2">
      <c r="F664" s="52"/>
    </row>
    <row r="665" spans="6:6" ht="12.75" x14ac:dyDescent="0.2">
      <c r="F665" s="52"/>
    </row>
    <row r="666" spans="6:6" ht="12.75" x14ac:dyDescent="0.2">
      <c r="F666" s="52"/>
    </row>
    <row r="667" spans="6:6" ht="12.75" x14ac:dyDescent="0.2">
      <c r="F667" s="52"/>
    </row>
    <row r="668" spans="6:6" ht="12.75" x14ac:dyDescent="0.2">
      <c r="F668" s="52"/>
    </row>
    <row r="669" spans="6:6" ht="12.75" x14ac:dyDescent="0.2">
      <c r="F669" s="52"/>
    </row>
    <row r="670" spans="6:6" ht="12.75" x14ac:dyDescent="0.2">
      <c r="F670" s="52"/>
    </row>
    <row r="671" spans="6:6" ht="12.75" x14ac:dyDescent="0.2">
      <c r="F671" s="52"/>
    </row>
    <row r="672" spans="6:6" ht="12.75" x14ac:dyDescent="0.2">
      <c r="F672" s="52"/>
    </row>
    <row r="673" spans="6:6" ht="12.75" x14ac:dyDescent="0.2">
      <c r="F673" s="52"/>
    </row>
    <row r="674" spans="6:6" ht="12.75" x14ac:dyDescent="0.2">
      <c r="F674" s="52"/>
    </row>
    <row r="675" spans="6:6" ht="12.75" x14ac:dyDescent="0.2">
      <c r="F675" s="52"/>
    </row>
    <row r="676" spans="6:6" ht="12.75" x14ac:dyDescent="0.2">
      <c r="F676" s="52"/>
    </row>
    <row r="677" spans="6:6" ht="12.75" x14ac:dyDescent="0.2">
      <c r="F677" s="52"/>
    </row>
    <row r="678" spans="6:6" ht="12.75" x14ac:dyDescent="0.2">
      <c r="F678" s="52"/>
    </row>
    <row r="679" spans="6:6" ht="12.75" x14ac:dyDescent="0.2">
      <c r="F679" s="52"/>
    </row>
    <row r="680" spans="6:6" ht="12.75" x14ac:dyDescent="0.2">
      <c r="F680" s="52"/>
    </row>
    <row r="681" spans="6:6" ht="12.75" x14ac:dyDescent="0.2">
      <c r="F681" s="52"/>
    </row>
    <row r="682" spans="6:6" ht="12.75" x14ac:dyDescent="0.2">
      <c r="F682" s="52"/>
    </row>
    <row r="683" spans="6:6" ht="12.75" x14ac:dyDescent="0.2">
      <c r="F683" s="52"/>
    </row>
    <row r="684" spans="6:6" ht="12.75" x14ac:dyDescent="0.2">
      <c r="F684" s="52"/>
    </row>
    <row r="685" spans="6:6" ht="12.75" x14ac:dyDescent="0.2">
      <c r="F685" s="52"/>
    </row>
    <row r="686" spans="6:6" ht="12.75" x14ac:dyDescent="0.2">
      <c r="F686" s="52"/>
    </row>
    <row r="687" spans="6:6" ht="12.75" x14ac:dyDescent="0.2">
      <c r="F687" s="52"/>
    </row>
    <row r="688" spans="6:6" ht="12.75" x14ac:dyDescent="0.2">
      <c r="F688" s="52"/>
    </row>
    <row r="689" spans="6:6" ht="12.75" x14ac:dyDescent="0.2">
      <c r="F689" s="52"/>
    </row>
    <row r="690" spans="6:6" ht="12.75" x14ac:dyDescent="0.2">
      <c r="F690" s="52"/>
    </row>
    <row r="691" spans="6:6" ht="12.75" x14ac:dyDescent="0.2">
      <c r="F691" s="52"/>
    </row>
    <row r="692" spans="6:6" ht="12.75" x14ac:dyDescent="0.2">
      <c r="F692" s="52"/>
    </row>
    <row r="693" spans="6:6" ht="12.75" x14ac:dyDescent="0.2">
      <c r="F693" s="52"/>
    </row>
    <row r="694" spans="6:6" ht="12.75" x14ac:dyDescent="0.2">
      <c r="F694" s="52"/>
    </row>
    <row r="695" spans="6:6" ht="12.75" x14ac:dyDescent="0.2">
      <c r="F695" s="52"/>
    </row>
    <row r="696" spans="6:6" ht="12.75" x14ac:dyDescent="0.2">
      <c r="F696" s="52"/>
    </row>
    <row r="697" spans="6:6" ht="12.75" x14ac:dyDescent="0.2">
      <c r="F697" s="52"/>
    </row>
    <row r="698" spans="6:6" ht="12.75" x14ac:dyDescent="0.2">
      <c r="F698" s="52"/>
    </row>
    <row r="699" spans="6:6" ht="12.75" x14ac:dyDescent="0.2">
      <c r="F699" s="52"/>
    </row>
    <row r="700" spans="6:6" ht="12.75" x14ac:dyDescent="0.2">
      <c r="F700" s="52"/>
    </row>
    <row r="701" spans="6:6" ht="12.75" x14ac:dyDescent="0.2">
      <c r="F701" s="52"/>
    </row>
    <row r="702" spans="6:6" ht="12.75" x14ac:dyDescent="0.2">
      <c r="F702" s="52"/>
    </row>
    <row r="703" spans="6:6" ht="12.75" x14ac:dyDescent="0.2">
      <c r="F703" s="52"/>
    </row>
    <row r="704" spans="6:6" ht="12.75" x14ac:dyDescent="0.2">
      <c r="F704" s="52"/>
    </row>
    <row r="705" spans="6:6" ht="12.75" x14ac:dyDescent="0.2">
      <c r="F705" s="52"/>
    </row>
    <row r="706" spans="6:6" ht="12.75" x14ac:dyDescent="0.2">
      <c r="F706" s="52"/>
    </row>
    <row r="707" spans="6:6" ht="12.75" x14ac:dyDescent="0.2">
      <c r="F707" s="52"/>
    </row>
    <row r="708" spans="6:6" ht="12.75" x14ac:dyDescent="0.2">
      <c r="F708" s="52"/>
    </row>
    <row r="709" spans="6:6" ht="12.75" x14ac:dyDescent="0.2">
      <c r="F709" s="52"/>
    </row>
    <row r="710" spans="6:6" ht="12.75" x14ac:dyDescent="0.2">
      <c r="F710" s="52"/>
    </row>
    <row r="711" spans="6:6" ht="12.75" x14ac:dyDescent="0.2">
      <c r="F711" s="52"/>
    </row>
    <row r="712" spans="6:6" ht="12.75" x14ac:dyDescent="0.2">
      <c r="F712" s="52"/>
    </row>
    <row r="713" spans="6:6" ht="12.75" x14ac:dyDescent="0.2">
      <c r="F713" s="52"/>
    </row>
    <row r="714" spans="6:6" ht="12.75" x14ac:dyDescent="0.2">
      <c r="F714" s="52"/>
    </row>
    <row r="715" spans="6:6" ht="12.75" x14ac:dyDescent="0.2">
      <c r="F715" s="52"/>
    </row>
    <row r="716" spans="6:6" ht="12.75" x14ac:dyDescent="0.2">
      <c r="F716" s="52"/>
    </row>
    <row r="717" spans="6:6" ht="12.75" x14ac:dyDescent="0.2">
      <c r="F717" s="52"/>
    </row>
    <row r="718" spans="6:6" ht="12.75" x14ac:dyDescent="0.2">
      <c r="F718" s="52"/>
    </row>
    <row r="719" spans="6:6" ht="12.75" x14ac:dyDescent="0.2">
      <c r="F719" s="52"/>
    </row>
    <row r="720" spans="6:6" ht="12.75" x14ac:dyDescent="0.2">
      <c r="F720" s="52"/>
    </row>
    <row r="721" spans="6:6" ht="12.75" x14ac:dyDescent="0.2">
      <c r="F721" s="52"/>
    </row>
    <row r="722" spans="6:6" ht="12.75" x14ac:dyDescent="0.2">
      <c r="F722" s="52"/>
    </row>
    <row r="723" spans="6:6" ht="12.75" x14ac:dyDescent="0.2">
      <c r="F723" s="52"/>
    </row>
    <row r="724" spans="6:6" ht="12.75" x14ac:dyDescent="0.2">
      <c r="F724" s="52"/>
    </row>
    <row r="725" spans="6:6" ht="12.75" x14ac:dyDescent="0.2">
      <c r="F725" s="52"/>
    </row>
    <row r="726" spans="6:6" ht="12.75" x14ac:dyDescent="0.2">
      <c r="F726" s="52"/>
    </row>
    <row r="727" spans="6:6" ht="12.75" x14ac:dyDescent="0.2">
      <c r="F727" s="52"/>
    </row>
    <row r="728" spans="6:6" ht="12.75" x14ac:dyDescent="0.2">
      <c r="F728" s="52"/>
    </row>
    <row r="729" spans="6:6" ht="12.75" x14ac:dyDescent="0.2">
      <c r="F729" s="52"/>
    </row>
    <row r="730" spans="6:6" ht="12.75" x14ac:dyDescent="0.2">
      <c r="F730" s="52"/>
    </row>
    <row r="731" spans="6:6" ht="12.75" x14ac:dyDescent="0.2">
      <c r="F731" s="52"/>
    </row>
    <row r="732" spans="6:6" ht="12.75" x14ac:dyDescent="0.2">
      <c r="F732" s="52"/>
    </row>
    <row r="733" spans="6:6" ht="12.75" x14ac:dyDescent="0.2">
      <c r="F733" s="52"/>
    </row>
    <row r="734" spans="6:6" ht="12.75" x14ac:dyDescent="0.2">
      <c r="F734" s="52"/>
    </row>
    <row r="735" spans="6:6" ht="12.75" x14ac:dyDescent="0.2">
      <c r="F735" s="52"/>
    </row>
    <row r="736" spans="6:6" ht="12.75" x14ac:dyDescent="0.2">
      <c r="F736" s="52"/>
    </row>
    <row r="737" spans="6:6" ht="12.75" x14ac:dyDescent="0.2">
      <c r="F737" s="52"/>
    </row>
    <row r="738" spans="6:6" ht="12.75" x14ac:dyDescent="0.2">
      <c r="F738" s="52"/>
    </row>
    <row r="739" spans="6:6" ht="12.75" x14ac:dyDescent="0.2">
      <c r="F739" s="52"/>
    </row>
    <row r="740" spans="6:6" ht="12.75" x14ac:dyDescent="0.2">
      <c r="F740" s="52"/>
    </row>
    <row r="741" spans="6:6" ht="12.75" x14ac:dyDescent="0.2">
      <c r="F741" s="52"/>
    </row>
    <row r="742" spans="6:6" ht="12.75" x14ac:dyDescent="0.2">
      <c r="F742" s="52"/>
    </row>
    <row r="743" spans="6:6" ht="12.75" x14ac:dyDescent="0.2">
      <c r="F743" s="52"/>
    </row>
    <row r="744" spans="6:6" ht="12.75" x14ac:dyDescent="0.2">
      <c r="F744" s="52"/>
    </row>
    <row r="745" spans="6:6" ht="12.75" x14ac:dyDescent="0.2">
      <c r="F745" s="52"/>
    </row>
    <row r="746" spans="6:6" ht="12.75" x14ac:dyDescent="0.2">
      <c r="F746" s="52"/>
    </row>
    <row r="747" spans="6:6" ht="12.75" x14ac:dyDescent="0.2">
      <c r="F747" s="52"/>
    </row>
    <row r="748" spans="6:6" ht="12.75" x14ac:dyDescent="0.2">
      <c r="F748" s="52"/>
    </row>
    <row r="749" spans="6:6" ht="12.75" x14ac:dyDescent="0.2">
      <c r="F749" s="52"/>
    </row>
    <row r="750" spans="6:6" ht="12.75" x14ac:dyDescent="0.2">
      <c r="F750" s="52"/>
    </row>
    <row r="751" spans="6:6" ht="12.75" x14ac:dyDescent="0.2">
      <c r="F751" s="52"/>
    </row>
    <row r="752" spans="6:6" ht="12.75" x14ac:dyDescent="0.2">
      <c r="F752" s="52"/>
    </row>
    <row r="753" spans="6:6" ht="12.75" x14ac:dyDescent="0.2">
      <c r="F753" s="52"/>
    </row>
    <row r="754" spans="6:6" ht="12.75" x14ac:dyDescent="0.2">
      <c r="F754" s="52"/>
    </row>
    <row r="755" spans="6:6" ht="12.75" x14ac:dyDescent="0.2">
      <c r="F755" s="52"/>
    </row>
    <row r="756" spans="6:6" ht="12.75" x14ac:dyDescent="0.2">
      <c r="F756" s="52"/>
    </row>
    <row r="757" spans="6:6" ht="12.75" x14ac:dyDescent="0.2">
      <c r="F757" s="52"/>
    </row>
    <row r="758" spans="6:6" ht="12.75" x14ac:dyDescent="0.2">
      <c r="F758" s="52"/>
    </row>
    <row r="759" spans="6:6" ht="12.75" x14ac:dyDescent="0.2">
      <c r="F759" s="52"/>
    </row>
    <row r="760" spans="6:6" ht="12.75" x14ac:dyDescent="0.2">
      <c r="F760" s="52"/>
    </row>
    <row r="761" spans="6:6" ht="12.75" x14ac:dyDescent="0.2">
      <c r="F761" s="52"/>
    </row>
    <row r="762" spans="6:6" ht="12.75" x14ac:dyDescent="0.2">
      <c r="F762" s="52"/>
    </row>
    <row r="763" spans="6:6" ht="12.75" x14ac:dyDescent="0.2">
      <c r="F763" s="52"/>
    </row>
    <row r="764" spans="6:6" ht="12.75" x14ac:dyDescent="0.2">
      <c r="F764" s="52"/>
    </row>
    <row r="765" spans="6:6" ht="12.75" x14ac:dyDescent="0.2">
      <c r="F765" s="52"/>
    </row>
    <row r="766" spans="6:6" ht="12.75" x14ac:dyDescent="0.2">
      <c r="F766" s="52"/>
    </row>
    <row r="767" spans="6:6" ht="12.75" x14ac:dyDescent="0.2">
      <c r="F767" s="52"/>
    </row>
    <row r="768" spans="6:6" ht="12.75" x14ac:dyDescent="0.2">
      <c r="F768" s="52"/>
    </row>
    <row r="769" spans="6:6" ht="12.75" x14ac:dyDescent="0.2">
      <c r="F769" s="52"/>
    </row>
    <row r="770" spans="6:6" ht="12.75" x14ac:dyDescent="0.2">
      <c r="F770" s="52"/>
    </row>
    <row r="771" spans="6:6" ht="12.75" x14ac:dyDescent="0.2">
      <c r="F771" s="52"/>
    </row>
    <row r="772" spans="6:6" ht="12.75" x14ac:dyDescent="0.2">
      <c r="F772" s="52"/>
    </row>
    <row r="773" spans="6:6" ht="12.75" x14ac:dyDescent="0.2">
      <c r="F773" s="52"/>
    </row>
    <row r="774" spans="6:6" ht="12.75" x14ac:dyDescent="0.2">
      <c r="F774" s="52"/>
    </row>
    <row r="775" spans="6:6" ht="12.75" x14ac:dyDescent="0.2">
      <c r="F775" s="52"/>
    </row>
    <row r="776" spans="6:6" ht="12.75" x14ac:dyDescent="0.2">
      <c r="F776" s="52"/>
    </row>
    <row r="777" spans="6:6" ht="12.75" x14ac:dyDescent="0.2">
      <c r="F777" s="52"/>
    </row>
    <row r="778" spans="6:6" ht="12.75" x14ac:dyDescent="0.2">
      <c r="F778" s="52"/>
    </row>
    <row r="779" spans="6:6" ht="12.75" x14ac:dyDescent="0.2">
      <c r="F779" s="52"/>
    </row>
    <row r="780" spans="6:6" ht="12.75" x14ac:dyDescent="0.2">
      <c r="F780" s="52"/>
    </row>
    <row r="781" spans="6:6" ht="12.75" x14ac:dyDescent="0.2">
      <c r="F781" s="52"/>
    </row>
    <row r="782" spans="6:6" ht="12.75" x14ac:dyDescent="0.2">
      <c r="F782" s="52"/>
    </row>
    <row r="783" spans="6:6" ht="12.75" x14ac:dyDescent="0.2">
      <c r="F783" s="52"/>
    </row>
    <row r="784" spans="6:6" ht="12.75" x14ac:dyDescent="0.2">
      <c r="F784" s="52"/>
    </row>
    <row r="785" spans="6:6" ht="12.75" x14ac:dyDescent="0.2">
      <c r="F785" s="52"/>
    </row>
    <row r="786" spans="6:6" ht="12.75" x14ac:dyDescent="0.2">
      <c r="F786" s="52"/>
    </row>
    <row r="787" spans="6:6" ht="12.75" x14ac:dyDescent="0.2">
      <c r="F787" s="52"/>
    </row>
    <row r="788" spans="6:6" ht="12.75" x14ac:dyDescent="0.2">
      <c r="F788" s="52"/>
    </row>
    <row r="789" spans="6:6" ht="12.75" x14ac:dyDescent="0.2">
      <c r="F789" s="52"/>
    </row>
    <row r="790" spans="6:6" ht="12.75" x14ac:dyDescent="0.2">
      <c r="F790" s="52"/>
    </row>
    <row r="791" spans="6:6" ht="12.75" x14ac:dyDescent="0.2">
      <c r="F791" s="52"/>
    </row>
    <row r="792" spans="6:6" ht="12.75" x14ac:dyDescent="0.2">
      <c r="F792" s="52"/>
    </row>
    <row r="793" spans="6:6" ht="12.75" x14ac:dyDescent="0.2">
      <c r="F793" s="52"/>
    </row>
    <row r="794" spans="6:6" ht="12.75" x14ac:dyDescent="0.2">
      <c r="F794" s="52"/>
    </row>
    <row r="795" spans="6:6" ht="12.75" x14ac:dyDescent="0.2">
      <c r="F795" s="52"/>
    </row>
    <row r="796" spans="6:6" ht="12.75" x14ac:dyDescent="0.2">
      <c r="F796" s="52"/>
    </row>
    <row r="797" spans="6:6" ht="12.75" x14ac:dyDescent="0.2">
      <c r="F797" s="52"/>
    </row>
    <row r="798" spans="6:6" ht="12.75" x14ac:dyDescent="0.2">
      <c r="F798" s="52"/>
    </row>
    <row r="799" spans="6:6" ht="12.75" x14ac:dyDescent="0.2">
      <c r="F799" s="52"/>
    </row>
    <row r="800" spans="6:6" ht="12.75" x14ac:dyDescent="0.2">
      <c r="F800" s="52"/>
    </row>
    <row r="801" spans="6:6" ht="12.75" x14ac:dyDescent="0.2">
      <c r="F801" s="52"/>
    </row>
    <row r="802" spans="6:6" ht="12.75" x14ac:dyDescent="0.2">
      <c r="F802" s="52"/>
    </row>
    <row r="803" spans="6:6" ht="12.75" x14ac:dyDescent="0.2">
      <c r="F803" s="52"/>
    </row>
    <row r="804" spans="6:6" ht="12.75" x14ac:dyDescent="0.2">
      <c r="F804" s="52"/>
    </row>
    <row r="805" spans="6:6" ht="12.75" x14ac:dyDescent="0.2">
      <c r="F805" s="52"/>
    </row>
    <row r="806" spans="6:6" ht="12.75" x14ac:dyDescent="0.2">
      <c r="F806" s="52"/>
    </row>
    <row r="807" spans="6:6" ht="12.75" x14ac:dyDescent="0.2">
      <c r="F807" s="52"/>
    </row>
    <row r="808" spans="6:6" ht="12.75" x14ac:dyDescent="0.2">
      <c r="F808" s="52"/>
    </row>
    <row r="809" spans="6:6" ht="12.75" x14ac:dyDescent="0.2">
      <c r="F809" s="52"/>
    </row>
    <row r="810" spans="6:6" ht="12.75" x14ac:dyDescent="0.2">
      <c r="F810" s="52"/>
    </row>
    <row r="811" spans="6:6" ht="12.75" x14ac:dyDescent="0.2">
      <c r="F811" s="52"/>
    </row>
    <row r="812" spans="6:6" ht="12.75" x14ac:dyDescent="0.2">
      <c r="F812" s="52"/>
    </row>
    <row r="813" spans="6:6" ht="12.75" x14ac:dyDescent="0.2">
      <c r="F813" s="52"/>
    </row>
    <row r="814" spans="6:6" ht="12.75" x14ac:dyDescent="0.2">
      <c r="F814" s="52"/>
    </row>
    <row r="815" spans="6:6" ht="12.75" x14ac:dyDescent="0.2">
      <c r="F815" s="52"/>
    </row>
    <row r="816" spans="6:6" ht="12.75" x14ac:dyDescent="0.2">
      <c r="F816" s="52"/>
    </row>
    <row r="817" spans="6:6" ht="12.75" x14ac:dyDescent="0.2">
      <c r="F817" s="52"/>
    </row>
    <row r="818" spans="6:6" ht="12.75" x14ac:dyDescent="0.2">
      <c r="F818" s="52"/>
    </row>
    <row r="819" spans="6:6" ht="12.75" x14ac:dyDescent="0.2">
      <c r="F819" s="52"/>
    </row>
    <row r="820" spans="6:6" ht="12.75" x14ac:dyDescent="0.2">
      <c r="F820" s="52"/>
    </row>
    <row r="821" spans="6:6" ht="12.75" x14ac:dyDescent="0.2">
      <c r="F821" s="52"/>
    </row>
    <row r="822" spans="6:6" ht="12.75" x14ac:dyDescent="0.2">
      <c r="F822" s="52"/>
    </row>
    <row r="823" spans="6:6" ht="12.75" x14ac:dyDescent="0.2">
      <c r="F823" s="52"/>
    </row>
    <row r="824" spans="6:6" ht="12.75" x14ac:dyDescent="0.2">
      <c r="F824" s="52"/>
    </row>
    <row r="825" spans="6:6" ht="12.75" x14ac:dyDescent="0.2">
      <c r="F825" s="52"/>
    </row>
    <row r="826" spans="6:6" ht="12.75" x14ac:dyDescent="0.2">
      <c r="F826" s="52"/>
    </row>
    <row r="827" spans="6:6" ht="12.75" x14ac:dyDescent="0.2">
      <c r="F827" s="52"/>
    </row>
    <row r="828" spans="6:6" ht="12.75" x14ac:dyDescent="0.2">
      <c r="F828" s="52"/>
    </row>
    <row r="829" spans="6:6" ht="12.75" x14ac:dyDescent="0.2">
      <c r="F829" s="52"/>
    </row>
    <row r="830" spans="6:6" ht="12.75" x14ac:dyDescent="0.2">
      <c r="F830" s="52"/>
    </row>
    <row r="831" spans="6:6" ht="12.75" x14ac:dyDescent="0.2">
      <c r="F831" s="52"/>
    </row>
    <row r="832" spans="6:6" ht="12.75" x14ac:dyDescent="0.2">
      <c r="F832" s="52"/>
    </row>
    <row r="833" spans="6:6" ht="12.75" x14ac:dyDescent="0.2">
      <c r="F833" s="52"/>
    </row>
    <row r="834" spans="6:6" ht="12.75" x14ac:dyDescent="0.2">
      <c r="F834" s="52"/>
    </row>
    <row r="835" spans="6:6" ht="12.75" x14ac:dyDescent="0.2">
      <c r="F835" s="52"/>
    </row>
    <row r="836" spans="6:6" ht="12.75" x14ac:dyDescent="0.2">
      <c r="F836" s="52"/>
    </row>
    <row r="837" spans="6:6" ht="12.75" x14ac:dyDescent="0.2">
      <c r="F837" s="52"/>
    </row>
    <row r="838" spans="6:6" ht="12.75" x14ac:dyDescent="0.2">
      <c r="F838" s="52"/>
    </row>
    <row r="839" spans="6:6" ht="12.75" x14ac:dyDescent="0.2">
      <c r="F839" s="52"/>
    </row>
    <row r="840" spans="6:6" ht="12.75" x14ac:dyDescent="0.2">
      <c r="F840" s="52"/>
    </row>
    <row r="841" spans="6:6" ht="12.75" x14ac:dyDescent="0.2">
      <c r="F841" s="52"/>
    </row>
    <row r="842" spans="6:6" ht="12.75" x14ac:dyDescent="0.2">
      <c r="F842" s="52"/>
    </row>
    <row r="843" spans="6:6" ht="12.75" x14ac:dyDescent="0.2">
      <c r="F843" s="52"/>
    </row>
    <row r="844" spans="6:6" ht="12.75" x14ac:dyDescent="0.2">
      <c r="F844" s="52"/>
    </row>
    <row r="845" spans="6:6" ht="12.75" x14ac:dyDescent="0.2">
      <c r="F845" s="52"/>
    </row>
    <row r="846" spans="6:6" ht="12.75" x14ac:dyDescent="0.2">
      <c r="F846" s="52"/>
    </row>
    <row r="847" spans="6:6" ht="12.75" x14ac:dyDescent="0.2">
      <c r="F847" s="52"/>
    </row>
    <row r="848" spans="6:6" ht="12.75" x14ac:dyDescent="0.2">
      <c r="F848" s="52"/>
    </row>
    <row r="849" spans="6:6" ht="12.75" x14ac:dyDescent="0.2">
      <c r="F849" s="52"/>
    </row>
    <row r="850" spans="6:6" ht="12.75" x14ac:dyDescent="0.2">
      <c r="F850" s="52"/>
    </row>
    <row r="851" spans="6:6" ht="12.75" x14ac:dyDescent="0.2">
      <c r="F851" s="52"/>
    </row>
    <row r="852" spans="6:6" ht="12.75" x14ac:dyDescent="0.2">
      <c r="F852" s="52"/>
    </row>
    <row r="853" spans="6:6" ht="12.75" x14ac:dyDescent="0.2">
      <c r="F853" s="52"/>
    </row>
    <row r="854" spans="6:6" ht="12.75" x14ac:dyDescent="0.2">
      <c r="F854" s="52"/>
    </row>
    <row r="855" spans="6:6" ht="12.75" x14ac:dyDescent="0.2">
      <c r="F855" s="52"/>
    </row>
    <row r="856" spans="6:6" ht="12.75" x14ac:dyDescent="0.2">
      <c r="F856" s="52"/>
    </row>
    <row r="857" spans="6:6" ht="12.75" x14ac:dyDescent="0.2">
      <c r="F857" s="52"/>
    </row>
    <row r="858" spans="6:6" ht="12.75" x14ac:dyDescent="0.2">
      <c r="F858" s="52"/>
    </row>
    <row r="859" spans="6:6" ht="12.75" x14ac:dyDescent="0.2">
      <c r="F859" s="52"/>
    </row>
    <row r="860" spans="6:6" ht="12.75" x14ac:dyDescent="0.2">
      <c r="F860" s="52"/>
    </row>
    <row r="861" spans="6:6" ht="12.75" x14ac:dyDescent="0.2">
      <c r="F861" s="52"/>
    </row>
    <row r="862" spans="6:6" ht="12.75" x14ac:dyDescent="0.2">
      <c r="F862" s="52"/>
    </row>
    <row r="863" spans="6:6" ht="12.75" x14ac:dyDescent="0.2">
      <c r="F863" s="52"/>
    </row>
    <row r="864" spans="6:6" ht="12.75" x14ac:dyDescent="0.2">
      <c r="F864" s="52"/>
    </row>
    <row r="865" spans="6:6" ht="12.75" x14ac:dyDescent="0.2">
      <c r="F865" s="52"/>
    </row>
    <row r="866" spans="6:6" ht="12.75" x14ac:dyDescent="0.2">
      <c r="F866" s="52"/>
    </row>
    <row r="867" spans="6:6" ht="12.75" x14ac:dyDescent="0.2">
      <c r="F867" s="52"/>
    </row>
    <row r="868" spans="6:6" ht="12.75" x14ac:dyDescent="0.2">
      <c r="F868" s="52"/>
    </row>
    <row r="869" spans="6:6" ht="12.75" x14ac:dyDescent="0.2">
      <c r="F869" s="52"/>
    </row>
    <row r="870" spans="6:6" ht="12.75" x14ac:dyDescent="0.2">
      <c r="F870" s="52"/>
    </row>
    <row r="871" spans="6:6" ht="12.75" x14ac:dyDescent="0.2">
      <c r="F871" s="52"/>
    </row>
    <row r="872" spans="6:6" ht="12.75" x14ac:dyDescent="0.2">
      <c r="F872" s="52"/>
    </row>
    <row r="873" spans="6:6" ht="12.75" x14ac:dyDescent="0.2">
      <c r="F873" s="52"/>
    </row>
    <row r="874" spans="6:6" ht="12.75" x14ac:dyDescent="0.2">
      <c r="F874" s="52"/>
    </row>
    <row r="875" spans="6:6" ht="12.75" x14ac:dyDescent="0.2">
      <c r="F875" s="52"/>
    </row>
    <row r="876" spans="6:6" ht="12.75" x14ac:dyDescent="0.2">
      <c r="F876" s="52"/>
    </row>
    <row r="877" spans="6:6" ht="12.75" x14ac:dyDescent="0.2">
      <c r="F877" s="52"/>
    </row>
    <row r="878" spans="6:6" ht="12.75" x14ac:dyDescent="0.2">
      <c r="F878" s="52"/>
    </row>
    <row r="879" spans="6:6" ht="12.75" x14ac:dyDescent="0.2">
      <c r="F879" s="52"/>
    </row>
    <row r="880" spans="6:6" ht="12.75" x14ac:dyDescent="0.2">
      <c r="F880" s="52"/>
    </row>
    <row r="881" spans="6:6" ht="12.75" x14ac:dyDescent="0.2">
      <c r="F881" s="52"/>
    </row>
    <row r="882" spans="6:6" ht="12.75" x14ac:dyDescent="0.2">
      <c r="F882" s="52"/>
    </row>
    <row r="883" spans="6:6" ht="12.75" x14ac:dyDescent="0.2">
      <c r="F883" s="52"/>
    </row>
    <row r="884" spans="6:6" ht="12.75" x14ac:dyDescent="0.2">
      <c r="F884" s="52"/>
    </row>
    <row r="885" spans="6:6" ht="12.75" x14ac:dyDescent="0.2">
      <c r="F885" s="52"/>
    </row>
    <row r="886" spans="6:6" ht="12.75" x14ac:dyDescent="0.2">
      <c r="F886" s="52"/>
    </row>
    <row r="887" spans="6:6" ht="12.75" x14ac:dyDescent="0.2">
      <c r="F887" s="52"/>
    </row>
    <row r="888" spans="6:6" ht="12.75" x14ac:dyDescent="0.2">
      <c r="F888" s="52"/>
    </row>
    <row r="889" spans="6:6" ht="12.75" x14ac:dyDescent="0.2">
      <c r="F889" s="52"/>
    </row>
    <row r="890" spans="6:6" ht="12.75" x14ac:dyDescent="0.2">
      <c r="F890" s="52"/>
    </row>
    <row r="891" spans="6:6" ht="12.75" x14ac:dyDescent="0.2">
      <c r="F891" s="52"/>
    </row>
    <row r="892" spans="6:6" ht="12.75" x14ac:dyDescent="0.2">
      <c r="F892" s="52"/>
    </row>
    <row r="893" spans="6:6" ht="12.75" x14ac:dyDescent="0.2">
      <c r="F893" s="52"/>
    </row>
    <row r="894" spans="6:6" ht="12.75" x14ac:dyDescent="0.2">
      <c r="F894" s="52"/>
    </row>
    <row r="895" spans="6:6" ht="12.75" x14ac:dyDescent="0.2">
      <c r="F895" s="52"/>
    </row>
    <row r="896" spans="6:6" ht="12.75" x14ac:dyDescent="0.2">
      <c r="F896" s="52"/>
    </row>
    <row r="897" spans="6:6" ht="12.75" x14ac:dyDescent="0.2">
      <c r="F897" s="52"/>
    </row>
    <row r="898" spans="6:6" ht="12.75" x14ac:dyDescent="0.2">
      <c r="F898" s="52"/>
    </row>
    <row r="899" spans="6:6" ht="12.75" x14ac:dyDescent="0.2">
      <c r="F899" s="52"/>
    </row>
    <row r="900" spans="6:6" ht="12.75" x14ac:dyDescent="0.2">
      <c r="F900" s="52"/>
    </row>
    <row r="901" spans="6:6" ht="12.75" x14ac:dyDescent="0.2">
      <c r="F901" s="52"/>
    </row>
    <row r="902" spans="6:6" ht="12.75" x14ac:dyDescent="0.2">
      <c r="F902" s="52"/>
    </row>
    <row r="903" spans="6:6" ht="12.75" x14ac:dyDescent="0.2">
      <c r="F903" s="52"/>
    </row>
    <row r="904" spans="6:6" ht="12.75" x14ac:dyDescent="0.2">
      <c r="F904" s="52"/>
    </row>
    <row r="905" spans="6:6" ht="12.75" x14ac:dyDescent="0.2">
      <c r="F905" s="52"/>
    </row>
    <row r="906" spans="6:6" ht="12.75" x14ac:dyDescent="0.2">
      <c r="F906" s="52"/>
    </row>
    <row r="907" spans="6:6" ht="12.75" x14ac:dyDescent="0.2">
      <c r="F907" s="52"/>
    </row>
    <row r="908" spans="6:6" ht="12.75" x14ac:dyDescent="0.2">
      <c r="F908" s="52"/>
    </row>
    <row r="909" spans="6:6" ht="12.75" x14ac:dyDescent="0.2">
      <c r="F909" s="52"/>
    </row>
    <row r="910" spans="6:6" ht="12.75" x14ac:dyDescent="0.2">
      <c r="F910" s="52"/>
    </row>
    <row r="911" spans="6:6" ht="12.75" x14ac:dyDescent="0.2">
      <c r="F911" s="52"/>
    </row>
    <row r="912" spans="6:6" ht="12.75" x14ac:dyDescent="0.2">
      <c r="F912" s="52"/>
    </row>
    <row r="913" spans="6:6" ht="12.75" x14ac:dyDescent="0.2">
      <c r="F913" s="52"/>
    </row>
    <row r="914" spans="6:6" ht="12.75" x14ac:dyDescent="0.2">
      <c r="F914" s="52"/>
    </row>
    <row r="915" spans="6:6" ht="12.75" x14ac:dyDescent="0.2">
      <c r="F915" s="52"/>
    </row>
    <row r="916" spans="6:6" ht="12.75" x14ac:dyDescent="0.2">
      <c r="F916" s="52"/>
    </row>
    <row r="917" spans="6:6" ht="12.75" x14ac:dyDescent="0.2">
      <c r="F917" s="52"/>
    </row>
    <row r="918" spans="6:6" ht="12.75" x14ac:dyDescent="0.2">
      <c r="F918" s="52"/>
    </row>
    <row r="919" spans="6:6" ht="12.75" x14ac:dyDescent="0.2">
      <c r="F919" s="52"/>
    </row>
    <row r="920" spans="6:6" ht="12.75" x14ac:dyDescent="0.2">
      <c r="F920" s="52"/>
    </row>
    <row r="921" spans="6:6" ht="12.75" x14ac:dyDescent="0.2">
      <c r="F921" s="52"/>
    </row>
    <row r="922" spans="6:6" ht="12.75" x14ac:dyDescent="0.2">
      <c r="F922" s="52"/>
    </row>
    <row r="923" spans="6:6" ht="12.75" x14ac:dyDescent="0.2">
      <c r="F923" s="52"/>
    </row>
    <row r="924" spans="6:6" ht="12.75" x14ac:dyDescent="0.2">
      <c r="F924" s="52"/>
    </row>
    <row r="925" spans="6:6" ht="12.75" x14ac:dyDescent="0.2">
      <c r="F925" s="52"/>
    </row>
    <row r="926" spans="6:6" ht="12.75" x14ac:dyDescent="0.2">
      <c r="F926" s="52"/>
    </row>
    <row r="927" spans="6:6" ht="12.75" x14ac:dyDescent="0.2">
      <c r="F927" s="52"/>
    </row>
    <row r="928" spans="6:6" ht="12.75" x14ac:dyDescent="0.2">
      <c r="F928" s="52"/>
    </row>
    <row r="929" spans="6:6" ht="12.75" x14ac:dyDescent="0.2">
      <c r="F929" s="52"/>
    </row>
    <row r="930" spans="6:6" ht="12.75" x14ac:dyDescent="0.2">
      <c r="F930" s="52"/>
    </row>
    <row r="931" spans="6:6" ht="12.75" x14ac:dyDescent="0.2">
      <c r="F931" s="52"/>
    </row>
    <row r="932" spans="6:6" ht="12.75" x14ac:dyDescent="0.2">
      <c r="F932" s="52"/>
    </row>
    <row r="933" spans="6:6" ht="12.75" x14ac:dyDescent="0.2">
      <c r="F933" s="52"/>
    </row>
    <row r="934" spans="6:6" ht="12.75" x14ac:dyDescent="0.2">
      <c r="F934" s="52"/>
    </row>
    <row r="935" spans="6:6" ht="12.75" x14ac:dyDescent="0.2">
      <c r="F935" s="52"/>
    </row>
    <row r="936" spans="6:6" ht="12.75" x14ac:dyDescent="0.2">
      <c r="F936" s="52"/>
    </row>
    <row r="937" spans="6:6" ht="12.75" x14ac:dyDescent="0.2">
      <c r="F937" s="52"/>
    </row>
    <row r="938" spans="6:6" ht="12.75" x14ac:dyDescent="0.2">
      <c r="F938" s="52"/>
    </row>
    <row r="939" spans="6:6" ht="12.75" x14ac:dyDescent="0.2">
      <c r="F939" s="52"/>
    </row>
    <row r="940" spans="6:6" ht="12.75" x14ac:dyDescent="0.2">
      <c r="F940" s="52"/>
    </row>
    <row r="941" spans="6:6" ht="12.75" x14ac:dyDescent="0.2">
      <c r="F941" s="52"/>
    </row>
    <row r="942" spans="6:6" ht="12.75" x14ac:dyDescent="0.2">
      <c r="F942" s="52"/>
    </row>
    <row r="943" spans="6:6" ht="12.75" x14ac:dyDescent="0.2">
      <c r="F943" s="52"/>
    </row>
    <row r="944" spans="6:6" ht="12.75" x14ac:dyDescent="0.2">
      <c r="F944" s="52"/>
    </row>
    <row r="945" spans="6:6" ht="12.75" x14ac:dyDescent="0.2">
      <c r="F945" s="52"/>
    </row>
    <row r="946" spans="6:6" ht="12.75" x14ac:dyDescent="0.2">
      <c r="F946" s="52"/>
    </row>
    <row r="947" spans="6:6" ht="12.75" x14ac:dyDescent="0.2">
      <c r="F947" s="52"/>
    </row>
    <row r="948" spans="6:6" ht="12.75" x14ac:dyDescent="0.2">
      <c r="F948" s="52"/>
    </row>
    <row r="949" spans="6:6" ht="12.75" x14ac:dyDescent="0.2">
      <c r="F949" s="52"/>
    </row>
    <row r="950" spans="6:6" ht="12.75" x14ac:dyDescent="0.2">
      <c r="F950" s="52"/>
    </row>
    <row r="951" spans="6:6" ht="12.75" x14ac:dyDescent="0.2">
      <c r="F951" s="52"/>
    </row>
    <row r="952" spans="6:6" ht="12.75" x14ac:dyDescent="0.2">
      <c r="F952" s="52"/>
    </row>
    <row r="953" spans="6:6" ht="12.75" x14ac:dyDescent="0.2">
      <c r="F953" s="52"/>
    </row>
    <row r="954" spans="6:6" ht="12.75" x14ac:dyDescent="0.2">
      <c r="F954" s="52"/>
    </row>
    <row r="955" spans="6:6" ht="12.75" x14ac:dyDescent="0.2">
      <c r="F955" s="52"/>
    </row>
    <row r="956" spans="6:6" ht="12.75" x14ac:dyDescent="0.2">
      <c r="F956" s="52"/>
    </row>
    <row r="957" spans="6:6" ht="12.75" x14ac:dyDescent="0.2">
      <c r="F957" s="52"/>
    </row>
    <row r="958" spans="6:6" ht="12.75" x14ac:dyDescent="0.2">
      <c r="F958" s="52"/>
    </row>
    <row r="959" spans="6:6" ht="12.75" x14ac:dyDescent="0.2">
      <c r="F959" s="52"/>
    </row>
    <row r="960" spans="6:6" ht="12.75" x14ac:dyDescent="0.2">
      <c r="F960" s="52"/>
    </row>
    <row r="961" spans="6:6" ht="12.75" x14ac:dyDescent="0.2">
      <c r="F961" s="52"/>
    </row>
    <row r="962" spans="6:6" ht="12.75" x14ac:dyDescent="0.2">
      <c r="F962" s="52"/>
    </row>
    <row r="963" spans="6:6" ht="12.75" x14ac:dyDescent="0.2">
      <c r="F963" s="52"/>
    </row>
    <row r="964" spans="6:6" ht="12.75" x14ac:dyDescent="0.2">
      <c r="F964" s="52"/>
    </row>
    <row r="965" spans="6:6" ht="12.75" x14ac:dyDescent="0.2">
      <c r="F965" s="52"/>
    </row>
    <row r="966" spans="6:6" ht="12.75" x14ac:dyDescent="0.2">
      <c r="F966" s="52"/>
    </row>
    <row r="967" spans="6:6" ht="12.75" x14ac:dyDescent="0.2">
      <c r="F967" s="52"/>
    </row>
    <row r="968" spans="6:6" ht="12.75" x14ac:dyDescent="0.2">
      <c r="F968" s="52"/>
    </row>
    <row r="969" spans="6:6" ht="12.75" x14ac:dyDescent="0.2">
      <c r="F969" s="52"/>
    </row>
    <row r="970" spans="6:6" ht="12.75" x14ac:dyDescent="0.2">
      <c r="F970" s="52"/>
    </row>
    <row r="971" spans="6:6" ht="12.75" x14ac:dyDescent="0.2">
      <c r="F971" s="52"/>
    </row>
    <row r="972" spans="6:6" ht="12.75" x14ac:dyDescent="0.2">
      <c r="F972" s="52"/>
    </row>
    <row r="973" spans="6:6" ht="12.75" x14ac:dyDescent="0.2">
      <c r="F973" s="52"/>
    </row>
    <row r="974" spans="6:6" ht="12.75" x14ac:dyDescent="0.2">
      <c r="F974" s="52"/>
    </row>
    <row r="975" spans="6:6" ht="12.75" x14ac:dyDescent="0.2">
      <c r="F975" s="52"/>
    </row>
    <row r="976" spans="6:6" ht="12.75" x14ac:dyDescent="0.2">
      <c r="F976" s="52"/>
    </row>
    <row r="977" spans="6:6" ht="12.75" x14ac:dyDescent="0.2">
      <c r="F977" s="52"/>
    </row>
    <row r="978" spans="6:6" ht="12.75" x14ac:dyDescent="0.2">
      <c r="F978" s="52"/>
    </row>
    <row r="979" spans="6:6" ht="12.75" x14ac:dyDescent="0.2">
      <c r="F979" s="52"/>
    </row>
    <row r="980" spans="6:6" ht="12.75" x14ac:dyDescent="0.2">
      <c r="F980" s="52"/>
    </row>
    <row r="981" spans="6:6" ht="12.75" x14ac:dyDescent="0.2">
      <c r="F981" s="52"/>
    </row>
    <row r="982" spans="6:6" ht="12.75" x14ac:dyDescent="0.2">
      <c r="F982" s="52"/>
    </row>
    <row r="983" spans="6:6" ht="12.75" x14ac:dyDescent="0.2">
      <c r="F983" s="52"/>
    </row>
    <row r="984" spans="6:6" ht="12.75" x14ac:dyDescent="0.2">
      <c r="F984" s="52"/>
    </row>
    <row r="985" spans="6:6" ht="12.75" x14ac:dyDescent="0.2">
      <c r="F985" s="52"/>
    </row>
    <row r="986" spans="6:6" ht="12.75" x14ac:dyDescent="0.2">
      <c r="F986" s="52"/>
    </row>
    <row r="987" spans="6:6" ht="12.75" x14ac:dyDescent="0.2">
      <c r="F987" s="52"/>
    </row>
    <row r="988" spans="6:6" ht="12.75" x14ac:dyDescent="0.2">
      <c r="F988" s="52"/>
    </row>
    <row r="989" spans="6:6" ht="12.75" x14ac:dyDescent="0.2">
      <c r="F989" s="52"/>
    </row>
    <row r="990" spans="6:6" ht="12.75" x14ac:dyDescent="0.2">
      <c r="F990" s="52"/>
    </row>
    <row r="991" spans="6:6" ht="12.75" x14ac:dyDescent="0.2">
      <c r="F991" s="52"/>
    </row>
    <row r="992" spans="6:6" ht="12.75" x14ac:dyDescent="0.2">
      <c r="F992" s="52"/>
    </row>
    <row r="993" spans="6:6" ht="12.75" x14ac:dyDescent="0.2">
      <c r="F993" s="52"/>
    </row>
    <row r="994" spans="6:6" ht="12.75" x14ac:dyDescent="0.2">
      <c r="F994" s="52"/>
    </row>
    <row r="995" spans="6:6" ht="12.75" x14ac:dyDescent="0.2">
      <c r="F995" s="52"/>
    </row>
    <row r="996" spans="6:6" ht="12.75" x14ac:dyDescent="0.2">
      <c r="F996" s="52"/>
    </row>
    <row r="997" spans="6:6" ht="12.75" x14ac:dyDescent="0.2">
      <c r="F997" s="52"/>
    </row>
    <row r="998" spans="6:6" ht="12.75" x14ac:dyDescent="0.2">
      <c r="F998" s="52"/>
    </row>
    <row r="999" spans="6:6" ht="12.75" x14ac:dyDescent="0.2">
      <c r="F999" s="52"/>
    </row>
    <row r="1000" spans="6:6" ht="12.75" x14ac:dyDescent="0.2">
      <c r="F1000" s="52"/>
    </row>
    <row r="1001" spans="6:6" ht="12.75" x14ac:dyDescent="0.2">
      <c r="F1001" s="52"/>
    </row>
    <row r="1002" spans="6:6" ht="12.75" x14ac:dyDescent="0.2">
      <c r="F1002" s="52"/>
    </row>
    <row r="1003" spans="6:6" ht="12.75" x14ac:dyDescent="0.2">
      <c r="F1003" s="52"/>
    </row>
    <row r="1004" spans="6:6" ht="12.75" x14ac:dyDescent="0.2">
      <c r="F1004" s="52"/>
    </row>
    <row r="1005" spans="6:6" ht="12.75" x14ac:dyDescent="0.2">
      <c r="F1005" s="52"/>
    </row>
    <row r="1006" spans="6:6" ht="12.75" x14ac:dyDescent="0.2">
      <c r="F1006" s="52"/>
    </row>
    <row r="1007" spans="6:6" ht="12.75" x14ac:dyDescent="0.2">
      <c r="F1007" s="52"/>
    </row>
    <row r="1008" spans="6:6" ht="12.75" x14ac:dyDescent="0.2">
      <c r="F1008" s="52"/>
    </row>
    <row r="1009" spans="6:6" ht="12.75" x14ac:dyDescent="0.2">
      <c r="F1009" s="52"/>
    </row>
    <row r="1010" spans="6:6" ht="12.75" x14ac:dyDescent="0.2">
      <c r="F1010" s="52"/>
    </row>
    <row r="1011" spans="6:6" ht="12.75" x14ac:dyDescent="0.2">
      <c r="F1011" s="52"/>
    </row>
    <row r="1012" spans="6:6" ht="12.75" x14ac:dyDescent="0.2">
      <c r="F1012" s="52"/>
    </row>
    <row r="1013" spans="6:6" ht="12.75" x14ac:dyDescent="0.2">
      <c r="F1013" s="52"/>
    </row>
    <row r="1014" spans="6:6" ht="12.75" x14ac:dyDescent="0.2">
      <c r="F1014" s="52"/>
    </row>
    <row r="1015" spans="6:6" ht="12.75" x14ac:dyDescent="0.2">
      <c r="F1015" s="52"/>
    </row>
    <row r="1016" spans="6:6" ht="12.75" x14ac:dyDescent="0.2">
      <c r="F1016" s="52"/>
    </row>
    <row r="1017" spans="6:6" ht="12.75" x14ac:dyDescent="0.2">
      <c r="F1017" s="52"/>
    </row>
    <row r="1018" spans="6:6" ht="12.75" x14ac:dyDescent="0.2">
      <c r="F1018" s="52"/>
    </row>
    <row r="1019" spans="6:6" ht="12.75" x14ac:dyDescent="0.2">
      <c r="F1019" s="52"/>
    </row>
    <row r="1020" spans="6:6" ht="12.75" x14ac:dyDescent="0.2">
      <c r="F1020" s="52"/>
    </row>
    <row r="1021" spans="6:6" ht="12.75" x14ac:dyDescent="0.2">
      <c r="F1021" s="52"/>
    </row>
    <row r="1022" spans="6:6" ht="12.75" x14ac:dyDescent="0.2">
      <c r="F1022" s="52"/>
    </row>
  </sheetData>
  <mergeCells count="28">
    <mergeCell ref="E43:F43"/>
    <mergeCell ref="E44:F44"/>
    <mergeCell ref="L5:L6"/>
    <mergeCell ref="B41:D41"/>
    <mergeCell ref="E41:G41"/>
    <mergeCell ref="B42:C42"/>
    <mergeCell ref="E42:F42"/>
    <mergeCell ref="B43:C43"/>
    <mergeCell ref="B44:C44"/>
    <mergeCell ref="B45:C45"/>
    <mergeCell ref="E45:F45"/>
    <mergeCell ref="B46:C46"/>
    <mergeCell ref="E46:F46"/>
    <mergeCell ref="B47:C47"/>
    <mergeCell ref="E47:F47"/>
    <mergeCell ref="B48:G48"/>
    <mergeCell ref="B53:C53"/>
    <mergeCell ref="D53:G53"/>
    <mergeCell ref="D54:G54"/>
    <mergeCell ref="B55:C55"/>
    <mergeCell ref="D55:G55"/>
    <mergeCell ref="B49:C49"/>
    <mergeCell ref="D49:G49"/>
    <mergeCell ref="B50:G50"/>
    <mergeCell ref="B51:C51"/>
    <mergeCell ref="D51:G51"/>
    <mergeCell ref="B52:C52"/>
    <mergeCell ref="D52:G52"/>
  </mergeCells>
  <dataValidations count="4">
    <dataValidation type="list" allowBlank="1" sqref="G8:G13 G18:G21 G26:G27 G29:G33 G35:G39" xr:uid="{00000000-0002-0000-0A00-000000000000}">
      <formula1>"KAS,BCA,BRI,BNI,BNI CV,BNI PSU,GOPAY,BNI VA,PUSAT,KAS AKBID"</formula1>
    </dataValidation>
    <dataValidation type="list" allowBlank="1" sqref="D16 D22:D23 D25 D28" xr:uid="{00000000-0002-0000-0A00-000001000000}">
      <formula1>"Pendaftaran,Herregistrasi,Konversi,Angsuran,KRS,Martikulasi,Biaya Cetak,Biaya Cuti,Operasional,PKKMB dll,SGS,Biaya Praktik,Seragam"</formula1>
    </dataValidation>
    <dataValidation type="list" allowBlank="1" sqref="D7:D15 D17:D21 D24 D26:D27 D29:D40" xr:uid="{00000000-0002-0000-0A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 G14:G17 G22:G25 G28 G34 G40" xr:uid="{00000000-0002-0000-0A00-000003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E58"/>
  <sheetViews>
    <sheetView workbookViewId="0"/>
  </sheetViews>
  <sheetFormatPr defaultColWidth="12.5703125" defaultRowHeight="15.75" customHeight="1" x14ac:dyDescent="0.2"/>
  <cols>
    <col min="1" max="1" width="5.42578125" customWidth="1"/>
    <col min="3" max="3" width="25.28515625" customWidth="1"/>
    <col min="4" max="4" width="15.85546875" customWidth="1"/>
    <col min="5" max="5" width="19.5703125" customWidth="1"/>
    <col min="12" max="12" width="7.42578125" customWidth="1"/>
    <col min="14" max="14" width="23.85546875" customWidth="1"/>
    <col min="15" max="15" width="19.5703125" customWidth="1"/>
    <col min="18" max="18" width="16.85546875" customWidth="1"/>
    <col min="19" max="19" width="8.57031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248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45660</v>
      </c>
      <c r="C7" s="63" t="s">
        <v>197</v>
      </c>
      <c r="D7" s="19" t="s">
        <v>56</v>
      </c>
      <c r="E7" s="20" t="s">
        <v>96</v>
      </c>
      <c r="F7" s="26"/>
      <c r="G7" s="20" t="s">
        <v>65</v>
      </c>
      <c r="H7" s="59">
        <v>650000</v>
      </c>
      <c r="I7" s="60">
        <v>0</v>
      </c>
      <c r="J7" s="23">
        <f>SUM(H7:I7)</f>
        <v>650000</v>
      </c>
      <c r="K7" s="24"/>
      <c r="L7" s="84" t="b">
        <v>1</v>
      </c>
    </row>
    <row r="8" spans="1:31" ht="15.75" customHeight="1" x14ac:dyDescent="0.25">
      <c r="B8" s="17"/>
      <c r="C8" s="63" t="s">
        <v>111</v>
      </c>
      <c r="D8" s="19" t="s">
        <v>56</v>
      </c>
      <c r="E8" s="20" t="s">
        <v>118</v>
      </c>
      <c r="F8" s="26"/>
      <c r="G8" s="20" t="s">
        <v>65</v>
      </c>
      <c r="H8" s="59">
        <v>1300000</v>
      </c>
      <c r="I8" s="60">
        <v>0</v>
      </c>
      <c r="J8" s="23">
        <f>SUM(H8:I8)</f>
        <v>1300000</v>
      </c>
      <c r="K8" s="24"/>
      <c r="L8" s="84" t="b">
        <v>1</v>
      </c>
    </row>
    <row r="9" spans="1:31" ht="15.75" customHeight="1" x14ac:dyDescent="0.25">
      <c r="B9" s="17"/>
      <c r="C9" s="63" t="s">
        <v>55</v>
      </c>
      <c r="D9" s="19" t="s">
        <v>56</v>
      </c>
      <c r="E9" s="20" t="s">
        <v>249</v>
      </c>
      <c r="F9" s="26"/>
      <c r="G9" s="20" t="s">
        <v>65</v>
      </c>
      <c r="H9" s="59">
        <v>650000</v>
      </c>
      <c r="I9" s="60">
        <v>0</v>
      </c>
      <c r="J9" s="23">
        <f>SUM(H9:I9)</f>
        <v>650000</v>
      </c>
      <c r="K9" s="24"/>
      <c r="L9" s="84" t="b">
        <v>1</v>
      </c>
    </row>
    <row r="10" spans="1:31" ht="15.75" customHeight="1" x14ac:dyDescent="0.25">
      <c r="B10" s="17"/>
      <c r="C10" s="85" t="s">
        <v>165</v>
      </c>
      <c r="D10" s="31"/>
      <c r="E10" s="32"/>
      <c r="F10" s="33"/>
      <c r="G10" s="32" t="s">
        <v>33</v>
      </c>
      <c r="H10" s="34"/>
      <c r="I10" s="35"/>
      <c r="J10" s="36"/>
      <c r="K10" s="37">
        <v>253876</v>
      </c>
      <c r="L10" s="38"/>
    </row>
    <row r="11" spans="1:31" ht="15.75" customHeight="1" x14ac:dyDescent="0.25">
      <c r="B11" s="17"/>
      <c r="C11" s="85" t="s">
        <v>32</v>
      </c>
      <c r="D11" s="31"/>
      <c r="E11" s="32"/>
      <c r="F11" s="33"/>
      <c r="G11" s="32" t="s">
        <v>33</v>
      </c>
      <c r="H11" s="34"/>
      <c r="I11" s="35"/>
      <c r="J11" s="36"/>
      <c r="K11" s="94">
        <v>1350181</v>
      </c>
      <c r="L11" s="38"/>
    </row>
    <row r="12" spans="1:31" ht="15.75" customHeight="1" x14ac:dyDescent="0.25">
      <c r="B12" s="17">
        <v>45661</v>
      </c>
      <c r="C12" s="63" t="s">
        <v>250</v>
      </c>
      <c r="D12" s="19" t="s">
        <v>56</v>
      </c>
      <c r="E12" s="20" t="s">
        <v>118</v>
      </c>
      <c r="F12" s="26"/>
      <c r="G12" s="20" t="s">
        <v>65</v>
      </c>
      <c r="H12" s="59">
        <v>1300000</v>
      </c>
      <c r="I12" s="60">
        <v>0</v>
      </c>
      <c r="J12" s="23">
        <f>SUM(H12:I12)</f>
        <v>1300000</v>
      </c>
      <c r="K12" s="24"/>
      <c r="L12" s="84" t="b">
        <v>1</v>
      </c>
    </row>
    <row r="13" spans="1:31" ht="15.75" customHeight="1" x14ac:dyDescent="0.25">
      <c r="B13" s="17">
        <v>45663</v>
      </c>
      <c r="C13" s="63" t="s">
        <v>85</v>
      </c>
      <c r="D13" s="19" t="s">
        <v>56</v>
      </c>
      <c r="E13" s="20" t="s">
        <v>229</v>
      </c>
      <c r="F13" s="26"/>
      <c r="G13" s="20" t="s">
        <v>65</v>
      </c>
      <c r="H13" s="59">
        <v>650000</v>
      </c>
      <c r="I13" s="60">
        <v>0</v>
      </c>
      <c r="J13" s="23">
        <f>SUM(H13:I13)</f>
        <v>650000</v>
      </c>
      <c r="K13" s="24"/>
      <c r="L13" s="84" t="b">
        <v>1</v>
      </c>
    </row>
    <row r="14" spans="1:31" ht="15.75" customHeight="1" x14ac:dyDescent="0.25">
      <c r="B14" s="17">
        <v>45664</v>
      </c>
      <c r="C14" s="85" t="s">
        <v>58</v>
      </c>
      <c r="D14" s="31"/>
      <c r="E14" s="32"/>
      <c r="F14" s="33"/>
      <c r="G14" s="32" t="s">
        <v>33</v>
      </c>
      <c r="H14" s="34"/>
      <c r="I14" s="35"/>
      <c r="J14" s="36"/>
      <c r="K14" s="95">
        <v>409141</v>
      </c>
      <c r="L14" s="38"/>
    </row>
    <row r="15" spans="1:31" ht="15.75" customHeight="1" x14ac:dyDescent="0.25">
      <c r="B15" s="17"/>
      <c r="C15" s="85" t="s">
        <v>251</v>
      </c>
      <c r="D15" s="31"/>
      <c r="E15" s="32"/>
      <c r="F15" s="33"/>
      <c r="G15" s="32" t="s">
        <v>33</v>
      </c>
      <c r="H15" s="34"/>
      <c r="I15" s="35"/>
      <c r="J15" s="36"/>
      <c r="K15" s="95">
        <v>156500</v>
      </c>
      <c r="L15" s="38"/>
    </row>
    <row r="16" spans="1:31" ht="15.75" customHeight="1" x14ac:dyDescent="0.25">
      <c r="B16" s="17">
        <v>45665</v>
      </c>
      <c r="C16" s="63" t="s">
        <v>66</v>
      </c>
      <c r="D16" s="19" t="s">
        <v>56</v>
      </c>
      <c r="E16" s="20" t="s">
        <v>153</v>
      </c>
      <c r="F16" s="26"/>
      <c r="G16" s="20" t="s">
        <v>65</v>
      </c>
      <c r="H16" s="59">
        <v>650000</v>
      </c>
      <c r="I16" s="60">
        <v>0</v>
      </c>
      <c r="J16" s="23">
        <f t="shared" ref="J16:J23" si="0">SUM(H16:I16)</f>
        <v>650000</v>
      </c>
      <c r="K16" s="24"/>
      <c r="L16" s="84" t="b">
        <v>1</v>
      </c>
    </row>
    <row r="17" spans="1:31" ht="15.75" customHeight="1" x14ac:dyDescent="0.25">
      <c r="B17" s="17"/>
      <c r="C17" s="63" t="s">
        <v>210</v>
      </c>
      <c r="D17" s="19" t="s">
        <v>56</v>
      </c>
      <c r="E17" s="20" t="s">
        <v>168</v>
      </c>
      <c r="F17" s="26"/>
      <c r="G17" s="20" t="s">
        <v>65</v>
      </c>
      <c r="H17" s="59">
        <v>1300000</v>
      </c>
      <c r="I17" s="60">
        <v>0</v>
      </c>
      <c r="J17" s="23">
        <f t="shared" si="0"/>
        <v>1300000</v>
      </c>
      <c r="K17" s="24"/>
      <c r="L17" s="84" t="b">
        <v>1</v>
      </c>
    </row>
    <row r="18" spans="1:31" ht="15.75" customHeight="1" x14ac:dyDescent="0.25">
      <c r="B18" s="17">
        <v>45666</v>
      </c>
      <c r="C18" s="63" t="s">
        <v>157</v>
      </c>
      <c r="D18" s="19" t="s">
        <v>56</v>
      </c>
      <c r="E18" s="20" t="s">
        <v>96</v>
      </c>
      <c r="F18" s="26"/>
      <c r="G18" s="20" t="s">
        <v>65</v>
      </c>
      <c r="H18" s="59">
        <v>650000</v>
      </c>
      <c r="I18" s="60">
        <v>0</v>
      </c>
      <c r="J18" s="23">
        <f t="shared" si="0"/>
        <v>650000</v>
      </c>
      <c r="K18" s="24"/>
      <c r="L18" s="84" t="b">
        <v>1</v>
      </c>
    </row>
    <row r="19" spans="1:31" ht="15.75" customHeight="1" x14ac:dyDescent="0.25">
      <c r="B19" s="17">
        <v>45668</v>
      </c>
      <c r="C19" s="96" t="s">
        <v>67</v>
      </c>
      <c r="D19" s="19" t="s">
        <v>56</v>
      </c>
      <c r="E19" s="20" t="s">
        <v>229</v>
      </c>
      <c r="F19" s="26"/>
      <c r="G19" s="20" t="s">
        <v>65</v>
      </c>
      <c r="H19" s="59">
        <v>650000</v>
      </c>
      <c r="I19" s="60">
        <v>0</v>
      </c>
      <c r="J19" s="23">
        <f t="shared" si="0"/>
        <v>650000</v>
      </c>
      <c r="K19" s="24"/>
      <c r="L19" s="84" t="b">
        <v>1</v>
      </c>
      <c r="R19" s="97" t="s">
        <v>252</v>
      </c>
    </row>
    <row r="20" spans="1:31" ht="15.75" customHeight="1" x14ac:dyDescent="0.25">
      <c r="B20" s="17">
        <v>45674</v>
      </c>
      <c r="C20" s="63" t="s">
        <v>189</v>
      </c>
      <c r="D20" s="19" t="s">
        <v>106</v>
      </c>
      <c r="E20" s="20" t="s">
        <v>175</v>
      </c>
      <c r="F20" s="26"/>
      <c r="G20" s="20" t="s">
        <v>65</v>
      </c>
      <c r="H20" s="59">
        <v>1000000</v>
      </c>
      <c r="I20" s="60">
        <v>0</v>
      </c>
      <c r="J20" s="23">
        <f t="shared" si="0"/>
        <v>1000000</v>
      </c>
      <c r="K20" s="24"/>
      <c r="L20" s="84" t="b">
        <v>1</v>
      </c>
    </row>
    <row r="21" spans="1:31" ht="15.75" customHeight="1" x14ac:dyDescent="0.25">
      <c r="B21" s="17"/>
      <c r="C21" s="63" t="s">
        <v>253</v>
      </c>
      <c r="D21" s="19" t="s">
        <v>56</v>
      </c>
      <c r="E21" s="20" t="s">
        <v>168</v>
      </c>
      <c r="F21" s="26"/>
      <c r="G21" s="20" t="s">
        <v>65</v>
      </c>
      <c r="H21" s="59">
        <v>1300000</v>
      </c>
      <c r="I21" s="60">
        <v>0</v>
      </c>
      <c r="J21" s="23">
        <f t="shared" si="0"/>
        <v>1300000</v>
      </c>
      <c r="K21" s="24"/>
      <c r="L21" s="84" t="b">
        <v>1</v>
      </c>
    </row>
    <row r="22" spans="1:31" ht="15.75" customHeight="1" x14ac:dyDescent="0.25">
      <c r="B22" s="17"/>
      <c r="C22" s="63" t="s">
        <v>97</v>
      </c>
      <c r="D22" s="19" t="s">
        <v>56</v>
      </c>
      <c r="E22" s="20" t="s">
        <v>96</v>
      </c>
      <c r="F22" s="26"/>
      <c r="G22" s="20" t="s">
        <v>65</v>
      </c>
      <c r="H22" s="59">
        <v>650000</v>
      </c>
      <c r="I22" s="60">
        <v>0</v>
      </c>
      <c r="J22" s="23">
        <f t="shared" si="0"/>
        <v>650000</v>
      </c>
      <c r="K22" s="24"/>
      <c r="L22" s="84" t="b">
        <v>1</v>
      </c>
    </row>
    <row r="23" spans="1:31" ht="15" x14ac:dyDescent="0.25">
      <c r="B23" s="17">
        <v>45675</v>
      </c>
      <c r="C23" s="63" t="s">
        <v>55</v>
      </c>
      <c r="D23" s="19" t="s">
        <v>106</v>
      </c>
      <c r="E23" s="20" t="s">
        <v>193</v>
      </c>
      <c r="F23" s="26"/>
      <c r="G23" s="20" t="s">
        <v>65</v>
      </c>
      <c r="H23" s="59">
        <v>3000000</v>
      </c>
      <c r="I23" s="60">
        <v>0</v>
      </c>
      <c r="J23" s="23">
        <f t="shared" si="0"/>
        <v>3000000</v>
      </c>
      <c r="K23" s="24"/>
      <c r="L23" s="84" t="b">
        <v>1</v>
      </c>
    </row>
    <row r="24" spans="1:31" ht="15" x14ac:dyDescent="0.25">
      <c r="A24" s="49"/>
      <c r="B24" s="98"/>
      <c r="C24" s="85" t="s">
        <v>254</v>
      </c>
      <c r="D24" s="99"/>
      <c r="E24" s="100"/>
      <c r="F24" s="101"/>
      <c r="G24" s="102" t="s">
        <v>33</v>
      </c>
      <c r="H24" s="103"/>
      <c r="I24" s="104"/>
      <c r="J24" s="104"/>
      <c r="K24" s="105">
        <v>260000</v>
      </c>
      <c r="L24" s="101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ht="15" x14ac:dyDescent="0.25">
      <c r="B25" s="17">
        <v>45677</v>
      </c>
      <c r="C25" s="85" t="s">
        <v>255</v>
      </c>
      <c r="D25" s="99"/>
      <c r="E25" s="100"/>
      <c r="F25" s="101"/>
      <c r="G25" s="102" t="s">
        <v>33</v>
      </c>
      <c r="H25" s="103"/>
      <c r="I25" s="104"/>
      <c r="J25" s="104"/>
      <c r="K25" s="94">
        <v>2745000</v>
      </c>
      <c r="L25" s="101"/>
    </row>
    <row r="26" spans="1:31" ht="15" x14ac:dyDescent="0.25">
      <c r="B26" s="17">
        <v>45681</v>
      </c>
      <c r="C26" s="63" t="s">
        <v>256</v>
      </c>
      <c r="D26" s="19" t="s">
        <v>106</v>
      </c>
      <c r="E26" s="20"/>
      <c r="F26" s="21" t="s">
        <v>257</v>
      </c>
      <c r="G26" s="20" t="s">
        <v>17</v>
      </c>
      <c r="H26" s="59">
        <v>675000</v>
      </c>
      <c r="I26" s="60">
        <v>0</v>
      </c>
      <c r="J26" s="23">
        <f t="shared" ref="J26:J41" si="1">SUM(H26:I26)</f>
        <v>675000</v>
      </c>
      <c r="K26" s="24"/>
      <c r="L26" s="84" t="b">
        <v>1</v>
      </c>
    </row>
    <row r="27" spans="1:31" ht="15" x14ac:dyDescent="0.25">
      <c r="B27" s="17">
        <v>45682</v>
      </c>
      <c r="C27" s="63" t="s">
        <v>117</v>
      </c>
      <c r="D27" s="19" t="s">
        <v>106</v>
      </c>
      <c r="E27" s="20" t="s">
        <v>179</v>
      </c>
      <c r="F27" s="26"/>
      <c r="G27" s="20" t="s">
        <v>65</v>
      </c>
      <c r="H27" s="59">
        <v>3000000</v>
      </c>
      <c r="I27" s="60">
        <v>0</v>
      </c>
      <c r="J27" s="23">
        <f t="shared" si="1"/>
        <v>3000000</v>
      </c>
      <c r="K27" s="24"/>
      <c r="L27" s="84" t="b">
        <v>1</v>
      </c>
    </row>
    <row r="28" spans="1:31" ht="15" x14ac:dyDescent="0.25">
      <c r="B28" s="17"/>
      <c r="C28" s="63" t="s">
        <v>85</v>
      </c>
      <c r="D28" s="19" t="s">
        <v>56</v>
      </c>
      <c r="E28" s="20" t="s">
        <v>176</v>
      </c>
      <c r="F28" s="26"/>
      <c r="G28" s="20" t="s">
        <v>65</v>
      </c>
      <c r="H28" s="59">
        <v>650000</v>
      </c>
      <c r="I28" s="60">
        <v>0</v>
      </c>
      <c r="J28" s="23">
        <f t="shared" si="1"/>
        <v>650000</v>
      </c>
      <c r="K28" s="24"/>
      <c r="L28" s="84" t="b">
        <v>1</v>
      </c>
    </row>
    <row r="29" spans="1:31" ht="15" x14ac:dyDescent="0.25">
      <c r="B29" s="17"/>
      <c r="C29" s="63" t="s">
        <v>85</v>
      </c>
      <c r="D29" s="19" t="s">
        <v>106</v>
      </c>
      <c r="E29" s="20"/>
      <c r="F29" s="26"/>
      <c r="G29" s="20" t="s">
        <v>65</v>
      </c>
      <c r="H29" s="59">
        <v>3000000</v>
      </c>
      <c r="I29" s="60">
        <v>0</v>
      </c>
      <c r="J29" s="23">
        <f t="shared" si="1"/>
        <v>3000000</v>
      </c>
      <c r="K29" s="24"/>
      <c r="L29" s="84" t="b">
        <v>1</v>
      </c>
    </row>
    <row r="30" spans="1:31" ht="15" x14ac:dyDescent="0.25">
      <c r="B30" s="17"/>
      <c r="C30" s="63" t="s">
        <v>141</v>
      </c>
      <c r="D30" s="19" t="s">
        <v>56</v>
      </c>
      <c r="E30" s="20" t="s">
        <v>176</v>
      </c>
      <c r="F30" s="26"/>
      <c r="G30" s="20" t="s">
        <v>17</v>
      </c>
      <c r="H30" s="59">
        <v>650000</v>
      </c>
      <c r="I30" s="60">
        <v>0</v>
      </c>
      <c r="J30" s="23">
        <f t="shared" si="1"/>
        <v>650000</v>
      </c>
      <c r="K30" s="24"/>
      <c r="L30" s="84" t="b">
        <v>1</v>
      </c>
    </row>
    <row r="31" spans="1:31" ht="15" x14ac:dyDescent="0.25">
      <c r="B31" s="17">
        <v>45683</v>
      </c>
      <c r="C31" s="63" t="s">
        <v>258</v>
      </c>
      <c r="D31" s="53" t="s">
        <v>19</v>
      </c>
      <c r="E31" s="72"/>
      <c r="F31" s="79"/>
      <c r="G31" s="67" t="s">
        <v>17</v>
      </c>
      <c r="H31" s="22">
        <v>150000</v>
      </c>
      <c r="I31" s="28">
        <v>-50000</v>
      </c>
      <c r="J31" s="23">
        <f t="shared" si="1"/>
        <v>100000</v>
      </c>
      <c r="K31" s="24"/>
      <c r="L31" s="84" t="b">
        <v>1</v>
      </c>
    </row>
    <row r="32" spans="1:31" ht="15" x14ac:dyDescent="0.25">
      <c r="B32" s="17">
        <v>45684</v>
      </c>
      <c r="C32" s="63" t="s">
        <v>66</v>
      </c>
      <c r="D32" s="19" t="s">
        <v>106</v>
      </c>
      <c r="E32" s="20"/>
      <c r="F32" s="26"/>
      <c r="G32" s="20" t="s">
        <v>65</v>
      </c>
      <c r="H32" s="59">
        <v>3000000</v>
      </c>
      <c r="I32" s="60">
        <v>0</v>
      </c>
      <c r="J32" s="23">
        <f t="shared" si="1"/>
        <v>3000000</v>
      </c>
      <c r="K32" s="24"/>
      <c r="L32" s="84" t="b">
        <v>1</v>
      </c>
    </row>
    <row r="33" spans="1:31" ht="15" x14ac:dyDescent="0.25">
      <c r="B33" s="17"/>
      <c r="C33" s="63" t="s">
        <v>66</v>
      </c>
      <c r="D33" s="19" t="s">
        <v>56</v>
      </c>
      <c r="E33" s="20" t="s">
        <v>176</v>
      </c>
      <c r="F33" s="26"/>
      <c r="G33" s="20" t="s">
        <v>65</v>
      </c>
      <c r="H33" s="59">
        <v>650000</v>
      </c>
      <c r="I33" s="60">
        <v>0</v>
      </c>
      <c r="J33" s="23">
        <f t="shared" si="1"/>
        <v>650000</v>
      </c>
      <c r="K33" s="24"/>
      <c r="L33" s="84" t="b">
        <v>1</v>
      </c>
    </row>
    <row r="34" spans="1:31" ht="15" x14ac:dyDescent="0.25">
      <c r="B34" s="17">
        <v>45685</v>
      </c>
      <c r="C34" s="63" t="s">
        <v>62</v>
      </c>
      <c r="D34" s="19" t="s">
        <v>56</v>
      </c>
      <c r="E34" s="20" t="s">
        <v>153</v>
      </c>
      <c r="F34" s="26"/>
      <c r="G34" s="20" t="s">
        <v>65</v>
      </c>
      <c r="H34" s="59">
        <v>650000</v>
      </c>
      <c r="I34" s="60">
        <v>0</v>
      </c>
      <c r="J34" s="23">
        <f t="shared" si="1"/>
        <v>650000</v>
      </c>
      <c r="K34" s="24"/>
      <c r="L34" s="84" t="b">
        <v>1</v>
      </c>
    </row>
    <row r="35" spans="1:31" ht="15" x14ac:dyDescent="0.25">
      <c r="B35" s="17">
        <v>45687</v>
      </c>
      <c r="C35" s="63" t="s">
        <v>144</v>
      </c>
      <c r="D35" s="19" t="s">
        <v>106</v>
      </c>
      <c r="E35" s="20" t="s">
        <v>175</v>
      </c>
      <c r="F35" s="21" t="s">
        <v>84</v>
      </c>
      <c r="G35" s="20" t="s">
        <v>17</v>
      </c>
      <c r="H35" s="59">
        <v>1000000</v>
      </c>
      <c r="I35" s="60">
        <v>0</v>
      </c>
      <c r="J35" s="23">
        <f t="shared" si="1"/>
        <v>1000000</v>
      </c>
      <c r="K35" s="24"/>
      <c r="L35" s="84" t="b">
        <v>1</v>
      </c>
    </row>
    <row r="36" spans="1:31" ht="15" x14ac:dyDescent="0.25">
      <c r="B36" s="17"/>
      <c r="C36" s="63" t="s">
        <v>97</v>
      </c>
      <c r="D36" s="19" t="s">
        <v>106</v>
      </c>
      <c r="E36" s="20"/>
      <c r="F36" s="26"/>
      <c r="G36" s="20" t="s">
        <v>17</v>
      </c>
      <c r="H36" s="59">
        <v>1000000</v>
      </c>
      <c r="I36" s="60">
        <v>0</v>
      </c>
      <c r="J36" s="23">
        <f t="shared" si="1"/>
        <v>1000000</v>
      </c>
      <c r="K36" s="24"/>
      <c r="L36" s="84" t="b">
        <v>1</v>
      </c>
    </row>
    <row r="37" spans="1:31" ht="15" x14ac:dyDescent="0.25">
      <c r="B37" s="17"/>
      <c r="C37" s="63" t="s">
        <v>259</v>
      </c>
      <c r="D37" s="19" t="s">
        <v>106</v>
      </c>
      <c r="E37" s="20" t="s">
        <v>175</v>
      </c>
      <c r="F37" s="26"/>
      <c r="G37" s="20" t="s">
        <v>17</v>
      </c>
      <c r="H37" s="59">
        <v>1000000</v>
      </c>
      <c r="I37" s="60">
        <v>0</v>
      </c>
      <c r="J37" s="23">
        <f t="shared" si="1"/>
        <v>1000000</v>
      </c>
      <c r="K37" s="24"/>
      <c r="L37" s="84" t="b">
        <v>1</v>
      </c>
    </row>
    <row r="38" spans="1:31" ht="15" x14ac:dyDescent="0.25">
      <c r="B38" s="17"/>
      <c r="C38" s="63" t="s">
        <v>155</v>
      </c>
      <c r="D38" s="19" t="s">
        <v>106</v>
      </c>
      <c r="E38" s="20" t="s">
        <v>175</v>
      </c>
      <c r="F38" s="26"/>
      <c r="G38" s="20" t="s">
        <v>17</v>
      </c>
      <c r="H38" s="59">
        <v>1000000</v>
      </c>
      <c r="I38" s="60">
        <v>0</v>
      </c>
      <c r="J38" s="23">
        <f t="shared" si="1"/>
        <v>1000000</v>
      </c>
      <c r="K38" s="24"/>
      <c r="L38" s="84" t="b">
        <v>1</v>
      </c>
    </row>
    <row r="39" spans="1:31" ht="15" x14ac:dyDescent="0.25">
      <c r="B39" s="17"/>
      <c r="C39" s="63" t="s">
        <v>98</v>
      </c>
      <c r="D39" s="19" t="s">
        <v>106</v>
      </c>
      <c r="E39" s="20" t="s">
        <v>175</v>
      </c>
      <c r="F39" s="26"/>
      <c r="G39" s="20" t="s">
        <v>17</v>
      </c>
      <c r="H39" s="59">
        <v>1000000</v>
      </c>
      <c r="I39" s="60">
        <v>0</v>
      </c>
      <c r="J39" s="23">
        <f t="shared" si="1"/>
        <v>1000000</v>
      </c>
      <c r="K39" s="24"/>
      <c r="L39" s="84" t="b">
        <v>1</v>
      </c>
    </row>
    <row r="40" spans="1:31" ht="15" x14ac:dyDescent="0.25">
      <c r="B40" s="17"/>
      <c r="C40" s="63" t="s">
        <v>250</v>
      </c>
      <c r="D40" s="19" t="s">
        <v>106</v>
      </c>
      <c r="E40" s="20" t="s">
        <v>193</v>
      </c>
      <c r="F40" s="26"/>
      <c r="G40" s="20" t="s">
        <v>17</v>
      </c>
      <c r="H40" s="59">
        <v>3000000</v>
      </c>
      <c r="I40" s="60">
        <v>0</v>
      </c>
      <c r="J40" s="23">
        <f t="shared" si="1"/>
        <v>3000000</v>
      </c>
      <c r="K40" s="24"/>
      <c r="L40" s="84" t="b">
        <v>1</v>
      </c>
    </row>
    <row r="41" spans="1:31" ht="15" x14ac:dyDescent="0.25">
      <c r="B41" s="17"/>
      <c r="C41" s="63" t="s">
        <v>260</v>
      </c>
      <c r="D41" s="53" t="s">
        <v>19</v>
      </c>
      <c r="E41" s="72"/>
      <c r="F41" s="79"/>
      <c r="G41" s="67" t="s">
        <v>17</v>
      </c>
      <c r="H41" s="22">
        <v>150000</v>
      </c>
      <c r="I41" s="28">
        <v>-50000</v>
      </c>
      <c r="J41" s="23">
        <f t="shared" si="1"/>
        <v>100000</v>
      </c>
      <c r="K41" s="24"/>
      <c r="L41" s="84" t="b">
        <v>1</v>
      </c>
    </row>
    <row r="42" spans="1:31" ht="15" x14ac:dyDescent="0.25">
      <c r="A42" s="49"/>
      <c r="B42" s="98"/>
      <c r="C42" s="85" t="s">
        <v>202</v>
      </c>
      <c r="D42" s="99"/>
      <c r="E42" s="100"/>
      <c r="F42" s="101"/>
      <c r="G42" s="102" t="s">
        <v>33</v>
      </c>
      <c r="H42" s="103"/>
      <c r="I42" s="104"/>
      <c r="J42" s="104"/>
      <c r="K42" s="105">
        <v>240000</v>
      </c>
      <c r="L42" s="101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</row>
    <row r="43" spans="1:31" ht="15" x14ac:dyDescent="0.25">
      <c r="A43" s="49"/>
      <c r="B43" s="98"/>
      <c r="C43" s="85" t="s">
        <v>261</v>
      </c>
      <c r="D43" s="99"/>
      <c r="E43" s="100"/>
      <c r="F43" s="101"/>
      <c r="G43" s="102" t="s">
        <v>33</v>
      </c>
      <c r="H43" s="103"/>
      <c r="I43" s="104"/>
      <c r="J43" s="104"/>
      <c r="K43" s="105">
        <v>105000</v>
      </c>
      <c r="L43" s="101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</row>
    <row r="44" spans="1:31" ht="15" x14ac:dyDescent="0.25">
      <c r="B44" s="285" t="s">
        <v>34</v>
      </c>
      <c r="C44" s="273"/>
      <c r="D44" s="274"/>
      <c r="E44" s="286" t="s">
        <v>35</v>
      </c>
      <c r="F44" s="273"/>
      <c r="G44" s="274"/>
      <c r="I44" s="1"/>
      <c r="S44" s="106"/>
    </row>
    <row r="45" spans="1:31" ht="15" x14ac:dyDescent="0.25">
      <c r="B45" s="287" t="s">
        <v>36</v>
      </c>
      <c r="C45" s="288"/>
      <c r="D45" s="62">
        <f>SUMIF(D6:D43,D8,J6:J43)</f>
        <v>12350000</v>
      </c>
      <c r="E45" s="289" t="s">
        <v>37</v>
      </c>
      <c r="F45" s="290"/>
      <c r="G45" s="40">
        <f>SUMIF(G6:G43,G10,K6:K43)</f>
        <v>5519698</v>
      </c>
      <c r="I45" s="1"/>
      <c r="S45" s="107"/>
    </row>
    <row r="46" spans="1:31" ht="15" x14ac:dyDescent="0.25">
      <c r="B46" s="280" t="s">
        <v>40</v>
      </c>
      <c r="C46" s="281"/>
      <c r="D46" s="43">
        <f>SUMIF(D7:D43,D41,J7:J43)</f>
        <v>200000</v>
      </c>
      <c r="E46" s="280" t="s">
        <v>39</v>
      </c>
      <c r="F46" s="281"/>
      <c r="G46" s="42">
        <v>3870916</v>
      </c>
      <c r="I46" s="1"/>
      <c r="S46" s="108"/>
    </row>
    <row r="47" spans="1:31" ht="15" x14ac:dyDescent="0.25">
      <c r="B47" s="296" t="s">
        <v>42</v>
      </c>
      <c r="C47" s="292"/>
      <c r="D47" s="43">
        <f>SUMIF(D6:D43,D20,J6:J43)</f>
        <v>21675000</v>
      </c>
      <c r="E47" s="296" t="s">
        <v>41</v>
      </c>
      <c r="F47" s="292"/>
      <c r="G47" s="46">
        <v>23365869</v>
      </c>
      <c r="I47" s="1"/>
      <c r="S47" s="107"/>
    </row>
    <row r="48" spans="1:31" ht="15" x14ac:dyDescent="0.25">
      <c r="B48" s="280" t="s">
        <v>72</v>
      </c>
      <c r="C48" s="281"/>
      <c r="D48" s="45">
        <v>21572529</v>
      </c>
      <c r="E48" s="280"/>
      <c r="F48" s="281"/>
      <c r="G48" s="46"/>
    </row>
    <row r="49" spans="1:31" ht="15" x14ac:dyDescent="0.25">
      <c r="B49" s="282" t="s">
        <v>44</v>
      </c>
      <c r="C49" s="273"/>
      <c r="D49" s="47">
        <f>SUM(D43:D47)</f>
        <v>34225000</v>
      </c>
      <c r="E49" s="282" t="s">
        <v>45</v>
      </c>
      <c r="F49" s="274"/>
      <c r="G49" s="48">
        <f>SUM(G43:S47)</f>
        <v>32861483</v>
      </c>
    </row>
    <row r="50" spans="1:31" ht="15" x14ac:dyDescent="0.25">
      <c r="B50" s="264" t="s">
        <v>46</v>
      </c>
      <c r="C50" s="265"/>
      <c r="D50" s="265"/>
      <c r="E50" s="265"/>
      <c r="F50" s="265"/>
      <c r="G50" s="266"/>
    </row>
    <row r="51" spans="1:31" ht="12.75" x14ac:dyDescent="0.2">
      <c r="A51" s="49"/>
      <c r="B51" s="275"/>
      <c r="C51" s="268"/>
      <c r="D51" s="276"/>
      <c r="E51" s="265"/>
      <c r="F51" s="265"/>
      <c r="G51" s="266"/>
      <c r="H51" s="49"/>
      <c r="I51" s="49"/>
      <c r="J51" s="49"/>
      <c r="K51" s="49"/>
      <c r="L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</row>
    <row r="52" spans="1:31" ht="15" x14ac:dyDescent="0.25">
      <c r="B52" s="264" t="s">
        <v>48</v>
      </c>
      <c r="C52" s="265"/>
      <c r="D52" s="265"/>
      <c r="E52" s="265"/>
      <c r="F52" s="265"/>
      <c r="G52" s="266"/>
    </row>
    <row r="53" spans="1:31" ht="15" x14ac:dyDescent="0.25">
      <c r="B53" s="277"/>
      <c r="C53" s="268"/>
      <c r="D53" s="278"/>
      <c r="E53" s="265"/>
      <c r="F53" s="265"/>
      <c r="G53" s="266"/>
    </row>
    <row r="54" spans="1:31" ht="15" x14ac:dyDescent="0.25">
      <c r="B54" s="267" t="s">
        <v>75</v>
      </c>
      <c r="C54" s="268"/>
      <c r="D54" s="279">
        <f>'DES 2024'!D55</f>
        <v>-170074942</v>
      </c>
      <c r="E54" s="265"/>
      <c r="F54" s="265"/>
      <c r="G54" s="266"/>
    </row>
    <row r="55" spans="1:31" ht="15" x14ac:dyDescent="0.25">
      <c r="B55" s="267" t="s">
        <v>51</v>
      </c>
      <c r="C55" s="268"/>
      <c r="D55" s="269">
        <v>0</v>
      </c>
      <c r="E55" s="265"/>
      <c r="F55" s="265"/>
      <c r="G55" s="266"/>
    </row>
    <row r="56" spans="1:31" ht="15" x14ac:dyDescent="0.25">
      <c r="B56" s="50" t="s">
        <v>194</v>
      </c>
      <c r="C56" s="51"/>
      <c r="D56" s="269">
        <v>0</v>
      </c>
      <c r="E56" s="265"/>
      <c r="F56" s="265"/>
      <c r="G56" s="266"/>
    </row>
    <row r="57" spans="1:31" ht="15" x14ac:dyDescent="0.25">
      <c r="B57" s="270" t="s">
        <v>53</v>
      </c>
      <c r="C57" s="271"/>
      <c r="D57" s="272">
        <f>(D54+D55-D56)</f>
        <v>-170074942</v>
      </c>
      <c r="E57" s="273"/>
      <c r="F57" s="273"/>
      <c r="G57" s="274"/>
    </row>
    <row r="58" spans="1:31" ht="12.75" x14ac:dyDescent="0.2">
      <c r="B58" s="52"/>
      <c r="D58" s="52"/>
      <c r="F58" s="52"/>
    </row>
  </sheetData>
  <mergeCells count="26">
    <mergeCell ref="L5:L6"/>
    <mergeCell ref="B44:D44"/>
    <mergeCell ref="E44:G44"/>
    <mergeCell ref="B45:C45"/>
    <mergeCell ref="E45:F45"/>
    <mergeCell ref="B53:C53"/>
    <mergeCell ref="B54:C54"/>
    <mergeCell ref="B55:C55"/>
    <mergeCell ref="B57:C57"/>
    <mergeCell ref="E46:F46"/>
    <mergeCell ref="E47:F47"/>
    <mergeCell ref="B46:C46"/>
    <mergeCell ref="B47:C47"/>
    <mergeCell ref="D53:G53"/>
    <mergeCell ref="D54:G54"/>
    <mergeCell ref="D55:G55"/>
    <mergeCell ref="D56:G56"/>
    <mergeCell ref="D57:G57"/>
    <mergeCell ref="D51:G51"/>
    <mergeCell ref="B52:G52"/>
    <mergeCell ref="B48:C48"/>
    <mergeCell ref="E48:F48"/>
    <mergeCell ref="B49:C49"/>
    <mergeCell ref="E49:F49"/>
    <mergeCell ref="B50:G50"/>
    <mergeCell ref="B51:C51"/>
  </mergeCells>
  <dataValidations count="4">
    <dataValidation type="list" allowBlank="1" sqref="G10:G11 G14:G15 G24:G25 G31 G41:G43" xr:uid="{00000000-0002-0000-0B00-000000000000}">
      <formula1>"KAS,BCA,BRI,BNI,BNI CV,BNI PSU,GOPAY,BNI VA,PUSAT,KAS AKBID"</formula1>
    </dataValidation>
    <dataValidation type="list" allowBlank="1" sqref="D8 D12 D17 D20:D21 D23 D26:D27 D29 D32 D35:D40" xr:uid="{00000000-0002-0000-0B00-000001000000}">
      <formula1>"Pendaftaran,Herregistrasi,Konversi,Angsuran,KRS,Martikulasi,Biaya Cetak,Biaya Cuti,Operasional,PKKMB dll,SGS,Biaya Praktik,Seragam"</formula1>
    </dataValidation>
    <dataValidation type="list" allowBlank="1" sqref="D7 D9:D11 D13:D16 D18:D19 D22 D24:D25 D28 D30:D31 D33:D34 D41:D43" xr:uid="{00000000-0002-0000-0B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9 G12:G13 G16:G23 G26:G30 G32:G40" xr:uid="{00000000-0002-0000-0B00-000003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AE1006"/>
  <sheetViews>
    <sheetView topLeftCell="A38" workbookViewId="0">
      <selection activeCell="B49" sqref="B49:C49"/>
    </sheetView>
  </sheetViews>
  <sheetFormatPr defaultColWidth="12.5703125" defaultRowHeight="15.75" customHeight="1" x14ac:dyDescent="0.2"/>
  <cols>
    <col min="1" max="1" width="7.140625" customWidth="1"/>
    <col min="3" max="3" width="24.28515625" customWidth="1"/>
    <col min="4" max="4" width="14.7109375" customWidth="1"/>
    <col min="5" max="5" width="18.7109375" customWidth="1"/>
    <col min="12" max="12" width="8.5703125" customWidth="1"/>
    <col min="14" max="14" width="24.28515625" customWidth="1"/>
    <col min="15" max="15" width="16.5703125" customWidth="1"/>
    <col min="18" max="18" width="16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262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45689</v>
      </c>
      <c r="C7" s="63" t="s">
        <v>94</v>
      </c>
      <c r="D7" s="19" t="s">
        <v>106</v>
      </c>
      <c r="E7" s="20"/>
      <c r="F7" s="21" t="s">
        <v>84</v>
      </c>
      <c r="G7" s="20" t="s">
        <v>65</v>
      </c>
      <c r="H7" s="59">
        <v>500000</v>
      </c>
      <c r="I7" s="60">
        <v>0</v>
      </c>
      <c r="J7" s="23">
        <f>SUM(H7:I7)</f>
        <v>500000</v>
      </c>
      <c r="K7" s="24"/>
      <c r="L7" s="84" t="b">
        <v>1</v>
      </c>
    </row>
    <row r="8" spans="1:31" ht="15.75" customHeight="1" x14ac:dyDescent="0.25">
      <c r="B8" s="17"/>
      <c r="C8" s="96" t="s">
        <v>263</v>
      </c>
      <c r="D8" s="19" t="s">
        <v>106</v>
      </c>
      <c r="E8" s="20" t="s">
        <v>193</v>
      </c>
      <c r="F8" s="21" t="s">
        <v>84</v>
      </c>
      <c r="G8" s="20" t="s">
        <v>65</v>
      </c>
      <c r="H8" s="59">
        <v>1000000</v>
      </c>
      <c r="I8" s="60">
        <v>0</v>
      </c>
      <c r="J8" s="23">
        <f>SUM(H8:I8)</f>
        <v>1000000</v>
      </c>
      <c r="K8" s="24"/>
      <c r="L8" s="84" t="b">
        <v>1</v>
      </c>
    </row>
    <row r="9" spans="1:31" ht="15.75" customHeight="1" x14ac:dyDescent="0.25">
      <c r="B9" s="17"/>
      <c r="C9" s="96" t="s">
        <v>111</v>
      </c>
      <c r="D9" s="19" t="s">
        <v>106</v>
      </c>
      <c r="E9" s="20"/>
      <c r="F9" s="21" t="s">
        <v>84</v>
      </c>
      <c r="G9" s="20" t="s">
        <v>65</v>
      </c>
      <c r="H9" s="59">
        <v>2500000</v>
      </c>
      <c r="I9" s="60">
        <v>0</v>
      </c>
      <c r="J9" s="23">
        <f>SUM(H9:I9)</f>
        <v>2500000</v>
      </c>
      <c r="K9" s="24"/>
      <c r="L9" s="84" t="b">
        <v>1</v>
      </c>
    </row>
    <row r="10" spans="1:31" ht="15.75" customHeight="1" x14ac:dyDescent="0.25">
      <c r="A10" s="1"/>
      <c r="B10" s="90"/>
      <c r="C10" s="85" t="s">
        <v>165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256376</v>
      </c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 x14ac:dyDescent="0.25">
      <c r="A11" s="1"/>
      <c r="B11" s="17"/>
      <c r="C11" s="30" t="s">
        <v>198</v>
      </c>
      <c r="D11" s="31" t="s">
        <v>126</v>
      </c>
      <c r="E11" s="93"/>
      <c r="F11" s="33"/>
      <c r="G11" s="32" t="s">
        <v>33</v>
      </c>
      <c r="H11" s="34"/>
      <c r="I11" s="35"/>
      <c r="J11" s="36"/>
      <c r="K11" s="37">
        <v>500000</v>
      </c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customHeight="1" x14ac:dyDescent="0.25">
      <c r="B12" s="17">
        <v>45691</v>
      </c>
      <c r="C12" s="63" t="s">
        <v>141</v>
      </c>
      <c r="D12" s="19" t="s">
        <v>106</v>
      </c>
      <c r="E12" s="20" t="s">
        <v>179</v>
      </c>
      <c r="F12" s="21" t="s">
        <v>84</v>
      </c>
      <c r="G12" s="20" t="s">
        <v>65</v>
      </c>
      <c r="H12" s="59">
        <v>1000000</v>
      </c>
      <c r="I12" s="60">
        <v>0</v>
      </c>
      <c r="J12" s="23">
        <f>SUM(H12:I12)</f>
        <v>1000000</v>
      </c>
      <c r="K12" s="24"/>
      <c r="L12" s="84" t="b">
        <v>1</v>
      </c>
    </row>
    <row r="13" spans="1:31" ht="15.75" customHeight="1" x14ac:dyDescent="0.25">
      <c r="A13" s="1"/>
      <c r="B13" s="90"/>
      <c r="C13" s="85" t="s">
        <v>32</v>
      </c>
      <c r="D13" s="31" t="s">
        <v>126</v>
      </c>
      <c r="E13" s="32"/>
      <c r="F13" s="33"/>
      <c r="G13" s="32" t="s">
        <v>33</v>
      </c>
      <c r="H13" s="34"/>
      <c r="I13" s="35"/>
      <c r="J13" s="36"/>
      <c r="K13" s="37">
        <v>1399164</v>
      </c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 x14ac:dyDescent="0.25">
      <c r="A14" s="1"/>
      <c r="B14" s="90"/>
      <c r="C14" s="85" t="s">
        <v>58</v>
      </c>
      <c r="D14" s="31" t="s">
        <v>126</v>
      </c>
      <c r="E14" s="32"/>
      <c r="F14" s="33"/>
      <c r="G14" s="32" t="s">
        <v>33</v>
      </c>
      <c r="H14" s="34"/>
      <c r="I14" s="35"/>
      <c r="J14" s="36"/>
      <c r="K14" s="37">
        <v>407950</v>
      </c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customHeight="1" x14ac:dyDescent="0.25">
      <c r="B15" s="17">
        <v>45694</v>
      </c>
      <c r="C15" s="63" t="s">
        <v>197</v>
      </c>
      <c r="D15" s="19" t="s">
        <v>56</v>
      </c>
      <c r="E15" s="20" t="s">
        <v>57</v>
      </c>
      <c r="F15" s="26"/>
      <c r="G15" s="20" t="s">
        <v>65</v>
      </c>
      <c r="H15" s="59">
        <v>650000</v>
      </c>
      <c r="I15" s="60">
        <v>0</v>
      </c>
      <c r="J15" s="23">
        <f>SUM(H15:I15)</f>
        <v>650000</v>
      </c>
      <c r="K15" s="24"/>
      <c r="L15" s="84" t="b">
        <v>1</v>
      </c>
    </row>
    <row r="16" spans="1:31" ht="15.75" customHeight="1" x14ac:dyDescent="0.25">
      <c r="B16" s="17"/>
      <c r="C16" s="63" t="s">
        <v>62</v>
      </c>
      <c r="D16" s="19" t="s">
        <v>106</v>
      </c>
      <c r="E16" s="20" t="s">
        <v>179</v>
      </c>
      <c r="F16" s="26"/>
      <c r="G16" s="20" t="s">
        <v>65</v>
      </c>
      <c r="H16" s="59">
        <v>1000000</v>
      </c>
      <c r="I16" s="60">
        <v>0</v>
      </c>
      <c r="J16" s="23">
        <f>SUM(H16:I16)</f>
        <v>1000000</v>
      </c>
      <c r="K16" s="24"/>
      <c r="L16" s="84" t="b">
        <v>1</v>
      </c>
    </row>
    <row r="17" spans="1:31" ht="15.75" customHeight="1" x14ac:dyDescent="0.25">
      <c r="B17" s="92"/>
      <c r="C17" s="85" t="s">
        <v>264</v>
      </c>
      <c r="D17" s="31" t="s">
        <v>126</v>
      </c>
      <c r="E17" s="93"/>
      <c r="F17" s="33"/>
      <c r="G17" s="32" t="s">
        <v>33</v>
      </c>
      <c r="H17" s="34"/>
      <c r="I17" s="35"/>
      <c r="J17" s="36"/>
      <c r="K17" s="37">
        <v>100000</v>
      </c>
      <c r="L17" s="38"/>
    </row>
    <row r="18" spans="1:31" ht="15.75" customHeight="1" x14ac:dyDescent="0.25">
      <c r="B18" s="17">
        <v>45695</v>
      </c>
      <c r="C18" s="63" t="s">
        <v>157</v>
      </c>
      <c r="D18" s="19" t="s">
        <v>56</v>
      </c>
      <c r="E18" s="20" t="s">
        <v>57</v>
      </c>
      <c r="F18" s="26"/>
      <c r="G18" s="20" t="s">
        <v>65</v>
      </c>
      <c r="H18" s="59">
        <v>650000</v>
      </c>
      <c r="I18" s="60">
        <v>0</v>
      </c>
      <c r="J18" s="23">
        <f t="shared" ref="J18:J37" si="0">SUM(H18:I18)</f>
        <v>650000</v>
      </c>
      <c r="K18" s="24"/>
      <c r="L18" s="84" t="b">
        <v>1</v>
      </c>
    </row>
    <row r="19" spans="1:31" ht="15.75" customHeight="1" x14ac:dyDescent="0.25">
      <c r="B19" s="17">
        <v>45696</v>
      </c>
      <c r="C19" s="63" t="s">
        <v>260</v>
      </c>
      <c r="D19" s="19" t="s">
        <v>15</v>
      </c>
      <c r="E19" s="20"/>
      <c r="F19" s="21" t="s">
        <v>84</v>
      </c>
      <c r="G19" s="20" t="s">
        <v>30</v>
      </c>
      <c r="H19" s="59">
        <v>400000</v>
      </c>
      <c r="I19" s="60">
        <v>0</v>
      </c>
      <c r="J19" s="23">
        <f t="shared" si="0"/>
        <v>400000</v>
      </c>
      <c r="K19" s="24"/>
      <c r="L19" s="84" t="b">
        <v>1</v>
      </c>
    </row>
    <row r="20" spans="1:31" ht="15.75" customHeight="1" x14ac:dyDescent="0.25">
      <c r="B20" s="17">
        <v>45699</v>
      </c>
      <c r="C20" s="63" t="s">
        <v>265</v>
      </c>
      <c r="D20" s="53" t="s">
        <v>19</v>
      </c>
      <c r="E20" s="72"/>
      <c r="F20" s="79"/>
      <c r="G20" s="67" t="s">
        <v>17</v>
      </c>
      <c r="H20" s="22">
        <v>150000</v>
      </c>
      <c r="I20" s="28">
        <v>-50000</v>
      </c>
      <c r="J20" s="23">
        <f t="shared" si="0"/>
        <v>100000</v>
      </c>
      <c r="K20" s="109"/>
      <c r="L20" s="84" t="b">
        <v>1</v>
      </c>
    </row>
    <row r="21" spans="1:31" ht="15.75" customHeight="1" x14ac:dyDescent="0.25">
      <c r="B21" s="17"/>
      <c r="C21" s="63" t="s">
        <v>266</v>
      </c>
      <c r="D21" s="53" t="s">
        <v>19</v>
      </c>
      <c r="E21" s="72"/>
      <c r="F21" s="79"/>
      <c r="G21" s="67" t="s">
        <v>17</v>
      </c>
      <c r="H21" s="22">
        <v>150000</v>
      </c>
      <c r="I21" s="28">
        <v>-50000</v>
      </c>
      <c r="J21" s="23">
        <f t="shared" si="0"/>
        <v>100000</v>
      </c>
      <c r="K21" s="109"/>
      <c r="L21" s="84" t="b">
        <v>1</v>
      </c>
    </row>
    <row r="22" spans="1:31" ht="15.75" customHeight="1" x14ac:dyDescent="0.25">
      <c r="B22" s="92">
        <v>45701</v>
      </c>
      <c r="C22" s="96" t="s">
        <v>267</v>
      </c>
      <c r="D22" s="19" t="s">
        <v>56</v>
      </c>
      <c r="E22" s="20" t="s">
        <v>196</v>
      </c>
      <c r="F22" s="26"/>
      <c r="G22" s="20" t="s">
        <v>65</v>
      </c>
      <c r="H22" s="59">
        <v>650000</v>
      </c>
      <c r="I22" s="60">
        <v>0</v>
      </c>
      <c r="J22" s="23">
        <f t="shared" si="0"/>
        <v>650000</v>
      </c>
      <c r="K22" s="24"/>
      <c r="L22" s="84" t="b">
        <v>1</v>
      </c>
    </row>
    <row r="23" spans="1:31" ht="15" x14ac:dyDescent="0.25">
      <c r="B23" s="110"/>
      <c r="C23" s="96" t="s">
        <v>267</v>
      </c>
      <c r="D23" s="19" t="s">
        <v>56</v>
      </c>
      <c r="E23" s="20" t="s">
        <v>208</v>
      </c>
      <c r="F23" s="26"/>
      <c r="G23" s="20" t="s">
        <v>65</v>
      </c>
      <c r="H23" s="59">
        <v>650000</v>
      </c>
      <c r="I23" s="60">
        <v>0</v>
      </c>
      <c r="J23" s="23">
        <f t="shared" si="0"/>
        <v>650000</v>
      </c>
      <c r="K23" s="24"/>
      <c r="L23" s="84" t="b">
        <v>1</v>
      </c>
    </row>
    <row r="24" spans="1:31" ht="15" x14ac:dyDescent="0.25">
      <c r="B24" s="110"/>
      <c r="C24" s="96" t="s">
        <v>263</v>
      </c>
      <c r="D24" s="19" t="s">
        <v>106</v>
      </c>
      <c r="E24" s="20" t="s">
        <v>193</v>
      </c>
      <c r="F24" s="21" t="s">
        <v>86</v>
      </c>
      <c r="G24" s="20" t="s">
        <v>65</v>
      </c>
      <c r="H24" s="59">
        <v>2000000</v>
      </c>
      <c r="I24" s="60">
        <v>0</v>
      </c>
      <c r="J24" s="23">
        <f t="shared" si="0"/>
        <v>2000000</v>
      </c>
      <c r="K24" s="24"/>
      <c r="L24" s="84" t="b">
        <v>1</v>
      </c>
    </row>
    <row r="25" spans="1:31" ht="15" x14ac:dyDescent="0.25">
      <c r="A25" s="1"/>
      <c r="B25" s="92">
        <v>45702</v>
      </c>
      <c r="C25" s="96" t="s">
        <v>111</v>
      </c>
      <c r="D25" s="19" t="s">
        <v>106</v>
      </c>
      <c r="E25" s="20"/>
      <c r="F25" s="21" t="s">
        <v>86</v>
      </c>
      <c r="G25" s="20" t="s">
        <v>65</v>
      </c>
      <c r="H25" s="59">
        <v>500000</v>
      </c>
      <c r="I25" s="60">
        <v>0</v>
      </c>
      <c r="J25" s="23">
        <f t="shared" si="0"/>
        <v>500000</v>
      </c>
      <c r="K25" s="24"/>
      <c r="L25" s="84" t="b">
        <v>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" x14ac:dyDescent="0.25">
      <c r="A26" s="1"/>
      <c r="B26" s="110"/>
      <c r="C26" s="96" t="s">
        <v>111</v>
      </c>
      <c r="D26" s="19" t="s">
        <v>56</v>
      </c>
      <c r="E26" s="20" t="s">
        <v>176</v>
      </c>
      <c r="F26" s="26"/>
      <c r="G26" s="20" t="s">
        <v>65</v>
      </c>
      <c r="H26" s="59">
        <v>650000</v>
      </c>
      <c r="I26" s="60">
        <v>0</v>
      </c>
      <c r="J26" s="23">
        <f t="shared" si="0"/>
        <v>650000</v>
      </c>
      <c r="K26" s="24"/>
      <c r="L26" s="84" t="b">
        <v>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" x14ac:dyDescent="0.25">
      <c r="A27" s="1"/>
      <c r="B27" s="110"/>
      <c r="C27" s="96" t="s">
        <v>111</v>
      </c>
      <c r="D27" s="19" t="s">
        <v>56</v>
      </c>
      <c r="E27" s="20" t="s">
        <v>196</v>
      </c>
      <c r="F27" s="21" t="s">
        <v>84</v>
      </c>
      <c r="G27" s="20" t="s">
        <v>65</v>
      </c>
      <c r="H27" s="59">
        <v>350000</v>
      </c>
      <c r="I27" s="60">
        <v>0</v>
      </c>
      <c r="J27" s="23">
        <f t="shared" si="0"/>
        <v>350000</v>
      </c>
      <c r="K27" s="24"/>
      <c r="L27" s="84" t="b">
        <v>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" x14ac:dyDescent="0.25">
      <c r="A28" s="1"/>
      <c r="B28" s="90">
        <v>45707</v>
      </c>
      <c r="C28" s="63" t="s">
        <v>268</v>
      </c>
      <c r="D28" s="19" t="s">
        <v>19</v>
      </c>
      <c r="E28" s="12"/>
      <c r="F28" s="26"/>
      <c r="G28" s="20" t="s">
        <v>17</v>
      </c>
      <c r="H28" s="59">
        <v>150000</v>
      </c>
      <c r="I28" s="60">
        <v>-50000</v>
      </c>
      <c r="J28" s="23">
        <f t="shared" si="0"/>
        <v>100000</v>
      </c>
      <c r="K28" s="24"/>
      <c r="L28" s="84" t="b">
        <v>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" x14ac:dyDescent="0.25">
      <c r="A29" s="1"/>
      <c r="B29" s="90">
        <v>45709</v>
      </c>
      <c r="C29" s="63" t="s">
        <v>269</v>
      </c>
      <c r="D29" s="19" t="s">
        <v>19</v>
      </c>
      <c r="E29" s="12"/>
      <c r="F29" s="26"/>
      <c r="G29" s="20" t="s">
        <v>17</v>
      </c>
      <c r="H29" s="59">
        <v>150000</v>
      </c>
      <c r="I29" s="60">
        <v>-50000</v>
      </c>
      <c r="J29" s="23">
        <f t="shared" si="0"/>
        <v>100000</v>
      </c>
      <c r="K29" s="24"/>
      <c r="L29" s="84" t="b">
        <v>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" x14ac:dyDescent="0.25">
      <c r="A30" s="1"/>
      <c r="B30" s="90"/>
      <c r="C30" s="63" t="s">
        <v>269</v>
      </c>
      <c r="D30" s="19" t="s">
        <v>15</v>
      </c>
      <c r="E30" s="12"/>
      <c r="F30" s="26"/>
      <c r="G30" s="20" t="s">
        <v>17</v>
      </c>
      <c r="H30" s="59">
        <v>1100000</v>
      </c>
      <c r="I30" s="60">
        <v>0</v>
      </c>
      <c r="J30" s="23">
        <f t="shared" si="0"/>
        <v>1100000</v>
      </c>
      <c r="K30" s="24"/>
      <c r="L30" s="84" t="b">
        <v>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" x14ac:dyDescent="0.25">
      <c r="A31" s="1"/>
      <c r="B31" s="90"/>
      <c r="C31" s="63" t="s">
        <v>269</v>
      </c>
      <c r="D31" s="19" t="s">
        <v>61</v>
      </c>
      <c r="E31" s="20"/>
      <c r="F31" s="26"/>
      <c r="G31" s="20" t="s">
        <v>17</v>
      </c>
      <c r="H31" s="59">
        <v>800000</v>
      </c>
      <c r="I31" s="60">
        <v>0</v>
      </c>
      <c r="J31" s="23">
        <f t="shared" si="0"/>
        <v>800000</v>
      </c>
      <c r="K31" s="24"/>
      <c r="L31" s="84" t="b">
        <v>1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" x14ac:dyDescent="0.25">
      <c r="A32" s="1"/>
      <c r="B32" s="90">
        <v>45710</v>
      </c>
      <c r="C32" s="63" t="s">
        <v>172</v>
      </c>
      <c r="D32" s="19" t="s">
        <v>56</v>
      </c>
      <c r="E32" s="20" t="s">
        <v>89</v>
      </c>
      <c r="F32" s="26"/>
      <c r="G32" s="20" t="s">
        <v>65</v>
      </c>
      <c r="H32" s="59">
        <v>1300000</v>
      </c>
      <c r="I32" s="60">
        <v>0</v>
      </c>
      <c r="J32" s="23">
        <f t="shared" si="0"/>
        <v>1300000</v>
      </c>
      <c r="K32" s="24"/>
      <c r="L32" s="84" t="b">
        <v>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" x14ac:dyDescent="0.25">
      <c r="A33" s="1"/>
      <c r="B33" s="90"/>
      <c r="C33" s="63" t="s">
        <v>172</v>
      </c>
      <c r="D33" s="19" t="s">
        <v>106</v>
      </c>
      <c r="E33" s="20" t="s">
        <v>175</v>
      </c>
      <c r="F33" s="26"/>
      <c r="G33" s="20" t="s">
        <v>65</v>
      </c>
      <c r="H33" s="59">
        <v>1000000</v>
      </c>
      <c r="I33" s="60">
        <v>0</v>
      </c>
      <c r="J33" s="23">
        <f t="shared" si="0"/>
        <v>1000000</v>
      </c>
      <c r="K33" s="24"/>
      <c r="L33" s="84" t="b">
        <v>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" x14ac:dyDescent="0.25">
      <c r="A34" s="1"/>
      <c r="B34" s="90">
        <v>45712</v>
      </c>
      <c r="C34" s="63" t="s">
        <v>270</v>
      </c>
      <c r="D34" s="19" t="s">
        <v>19</v>
      </c>
      <c r="E34" s="12"/>
      <c r="F34" s="26"/>
      <c r="G34" s="20" t="s">
        <v>17</v>
      </c>
      <c r="H34" s="59">
        <v>150000</v>
      </c>
      <c r="I34" s="60">
        <v>-50000</v>
      </c>
      <c r="J34" s="23">
        <f t="shared" si="0"/>
        <v>100000</v>
      </c>
      <c r="K34" s="24"/>
      <c r="L34" s="84" t="b">
        <v>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5" x14ac:dyDescent="0.25">
      <c r="A35" s="1"/>
      <c r="B35" s="90"/>
      <c r="C35" s="63" t="s">
        <v>271</v>
      </c>
      <c r="D35" s="19" t="s">
        <v>19</v>
      </c>
      <c r="E35" s="12"/>
      <c r="F35" s="26"/>
      <c r="G35" s="20" t="s">
        <v>17</v>
      </c>
      <c r="H35" s="59">
        <v>150000</v>
      </c>
      <c r="I35" s="60">
        <v>-50000</v>
      </c>
      <c r="J35" s="23">
        <f t="shared" si="0"/>
        <v>100000</v>
      </c>
      <c r="K35" s="24"/>
      <c r="L35" s="84" t="b">
        <v>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" x14ac:dyDescent="0.25">
      <c r="A36" s="1"/>
      <c r="B36" s="90"/>
      <c r="C36" s="63" t="s">
        <v>272</v>
      </c>
      <c r="D36" s="19" t="s">
        <v>19</v>
      </c>
      <c r="E36" s="12"/>
      <c r="F36" s="26"/>
      <c r="G36" s="20" t="s">
        <v>17</v>
      </c>
      <c r="H36" s="59">
        <v>150000</v>
      </c>
      <c r="I36" s="60">
        <v>-50000</v>
      </c>
      <c r="J36" s="23">
        <f t="shared" si="0"/>
        <v>100000</v>
      </c>
      <c r="K36" s="24"/>
      <c r="L36" s="84" t="b">
        <v>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" x14ac:dyDescent="0.25">
      <c r="A37" s="1"/>
      <c r="B37" s="90"/>
      <c r="C37" s="63" t="s">
        <v>273</v>
      </c>
      <c r="D37" s="19" t="s">
        <v>19</v>
      </c>
      <c r="E37" s="12"/>
      <c r="F37" s="26"/>
      <c r="G37" s="20" t="s">
        <v>17</v>
      </c>
      <c r="H37" s="59">
        <v>150000</v>
      </c>
      <c r="I37" s="60">
        <v>-50000</v>
      </c>
      <c r="J37" s="23">
        <f t="shared" si="0"/>
        <v>100000</v>
      </c>
      <c r="K37" s="24"/>
      <c r="L37" s="84" t="b">
        <v>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" x14ac:dyDescent="0.25">
      <c r="A38" s="1"/>
      <c r="B38" s="90">
        <v>45715</v>
      </c>
      <c r="C38" s="85" t="s">
        <v>63</v>
      </c>
      <c r="D38" s="99"/>
      <c r="E38" s="100"/>
      <c r="F38" s="101"/>
      <c r="G38" s="102" t="s">
        <v>33</v>
      </c>
      <c r="H38" s="103"/>
      <c r="I38" s="104"/>
      <c r="J38" s="104"/>
      <c r="K38" s="111">
        <v>13809000</v>
      </c>
      <c r="L38" s="10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" x14ac:dyDescent="0.25">
      <c r="A39" s="1"/>
      <c r="B39" s="92"/>
      <c r="C39" s="85" t="s">
        <v>274</v>
      </c>
      <c r="D39" s="31" t="s">
        <v>126</v>
      </c>
      <c r="E39" s="93"/>
      <c r="F39" s="33"/>
      <c r="G39" s="32" t="s">
        <v>33</v>
      </c>
      <c r="H39" s="34"/>
      <c r="I39" s="35"/>
      <c r="J39" s="36"/>
      <c r="K39" s="37">
        <v>7660000</v>
      </c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" x14ac:dyDescent="0.25">
      <c r="A40" s="1"/>
      <c r="B40" s="92"/>
      <c r="C40" s="85" t="s">
        <v>275</v>
      </c>
      <c r="D40" s="31" t="s">
        <v>126</v>
      </c>
      <c r="E40" s="93"/>
      <c r="F40" s="33"/>
      <c r="G40" s="32" t="s">
        <v>33</v>
      </c>
      <c r="H40" s="34"/>
      <c r="I40" s="35"/>
      <c r="J40" s="36"/>
      <c r="K40" s="37">
        <v>5060000</v>
      </c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" x14ac:dyDescent="0.25">
      <c r="A41" s="1"/>
      <c r="B41" s="92"/>
      <c r="C41" s="30" t="s">
        <v>276</v>
      </c>
      <c r="D41" s="31" t="s">
        <v>126</v>
      </c>
      <c r="E41" s="93"/>
      <c r="F41" s="33"/>
      <c r="G41" s="32" t="s">
        <v>33</v>
      </c>
      <c r="H41" s="34"/>
      <c r="I41" s="35"/>
      <c r="J41" s="36"/>
      <c r="K41" s="37">
        <v>255000</v>
      </c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" x14ac:dyDescent="0.25">
      <c r="A42" s="1"/>
      <c r="B42" s="90">
        <v>45716</v>
      </c>
      <c r="C42" s="63" t="s">
        <v>277</v>
      </c>
      <c r="D42" s="19" t="s">
        <v>19</v>
      </c>
      <c r="E42" s="12"/>
      <c r="F42" s="26"/>
      <c r="G42" s="20" t="s">
        <v>17</v>
      </c>
      <c r="H42" s="59">
        <v>150000</v>
      </c>
      <c r="I42" s="60">
        <v>-50000</v>
      </c>
      <c r="J42" s="23">
        <f>SUM(H42:I42)</f>
        <v>100000</v>
      </c>
      <c r="K42" s="24"/>
      <c r="L42" s="84" t="b">
        <v>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" x14ac:dyDescent="0.25">
      <c r="A43" s="1"/>
      <c r="B43" s="90"/>
      <c r="C43" s="63" t="s">
        <v>266</v>
      </c>
      <c r="D43" s="19" t="s">
        <v>15</v>
      </c>
      <c r="E43" s="12"/>
      <c r="F43" s="26"/>
      <c r="G43" s="20" t="s">
        <v>17</v>
      </c>
      <c r="H43" s="59">
        <v>1100000</v>
      </c>
      <c r="I43" s="60">
        <v>0</v>
      </c>
      <c r="J43" s="23">
        <f>SUM(H43:I43)</f>
        <v>1100000</v>
      </c>
      <c r="K43" s="24"/>
      <c r="L43" s="84" t="b">
        <v>1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" x14ac:dyDescent="0.25">
      <c r="B44" s="285" t="s">
        <v>34</v>
      </c>
      <c r="C44" s="273"/>
      <c r="D44" s="274"/>
      <c r="E44" s="286" t="s">
        <v>35</v>
      </c>
      <c r="F44" s="273"/>
      <c r="G44" s="274"/>
    </row>
    <row r="45" spans="1:31" ht="15" x14ac:dyDescent="0.25">
      <c r="B45" s="287" t="s">
        <v>36</v>
      </c>
      <c r="C45" s="288"/>
      <c r="D45" s="62">
        <f>SUMIF(D6:D43,D15,J6:J43)</f>
        <v>4900000</v>
      </c>
      <c r="E45" s="289" t="s">
        <v>37</v>
      </c>
      <c r="F45" s="290"/>
      <c r="G45" s="40">
        <f>SUMIF(D7:D43,D14,K7:K55)</f>
        <v>15638490</v>
      </c>
    </row>
    <row r="46" spans="1:31" ht="15" x14ac:dyDescent="0.25">
      <c r="B46" s="280" t="s">
        <v>38</v>
      </c>
      <c r="C46" s="281"/>
      <c r="D46" s="41">
        <f>SUMIF(D7:D43,D19,J7:J45)</f>
        <v>2600000</v>
      </c>
      <c r="E46" s="280" t="s">
        <v>39</v>
      </c>
      <c r="F46" s="281"/>
      <c r="G46" s="42"/>
    </row>
    <row r="47" spans="1:31" ht="15" x14ac:dyDescent="0.25">
      <c r="B47" s="280" t="s">
        <v>40</v>
      </c>
      <c r="C47" s="281"/>
      <c r="D47" s="43">
        <f>SUMIF(D7:D43,D20,J7:J45)</f>
        <v>900000</v>
      </c>
      <c r="E47" s="280" t="s">
        <v>41</v>
      </c>
      <c r="F47" s="281"/>
      <c r="G47" s="44">
        <v>23526000</v>
      </c>
    </row>
    <row r="48" spans="1:31" ht="15" x14ac:dyDescent="0.25">
      <c r="B48" s="280" t="s">
        <v>42</v>
      </c>
      <c r="C48" s="281"/>
      <c r="D48" s="43">
        <f>SUMIF(D7:D43,D8,J7:J44)</f>
        <v>9500000</v>
      </c>
      <c r="E48" s="280" t="s">
        <v>71</v>
      </c>
      <c r="F48" s="281"/>
      <c r="G48" s="46">
        <f>K38</f>
        <v>13809000</v>
      </c>
    </row>
    <row r="49" spans="1:31" ht="15" x14ac:dyDescent="0.25">
      <c r="B49" s="296" t="s">
        <v>43</v>
      </c>
      <c r="C49" s="292"/>
      <c r="D49" s="43">
        <f>SUMIF(D7:D43,D31,J7:J45)</f>
        <v>800000</v>
      </c>
      <c r="E49" s="296"/>
      <c r="F49" s="292"/>
      <c r="G49" s="46"/>
    </row>
    <row r="50" spans="1:31" ht="15" x14ac:dyDescent="0.25">
      <c r="B50" s="280" t="s">
        <v>72</v>
      </c>
      <c r="C50" s="281"/>
      <c r="D50" s="45">
        <v>21572529</v>
      </c>
      <c r="E50" s="280"/>
      <c r="F50" s="281"/>
      <c r="G50" s="46"/>
    </row>
    <row r="51" spans="1:31" ht="15" x14ac:dyDescent="0.25">
      <c r="B51" s="282" t="s">
        <v>44</v>
      </c>
      <c r="C51" s="273"/>
      <c r="D51" s="47">
        <f>SUM(D45:D49)</f>
        <v>18700000</v>
      </c>
      <c r="E51" s="282" t="s">
        <v>45</v>
      </c>
      <c r="F51" s="274"/>
      <c r="G51" s="48">
        <f>SUM(G45:S49)</f>
        <v>52973490</v>
      </c>
    </row>
    <row r="52" spans="1:31" ht="15" x14ac:dyDescent="0.25">
      <c r="B52" s="264" t="s">
        <v>46</v>
      </c>
      <c r="C52" s="265"/>
      <c r="D52" s="265"/>
      <c r="E52" s="265"/>
      <c r="F52" s="265"/>
      <c r="G52" s="266"/>
    </row>
    <row r="53" spans="1:31" ht="12.75" x14ac:dyDescent="0.2">
      <c r="A53" s="49"/>
      <c r="B53" s="275"/>
      <c r="C53" s="268"/>
      <c r="D53" s="276"/>
      <c r="E53" s="265"/>
      <c r="F53" s="265"/>
      <c r="G53" s="266"/>
      <c r="H53" s="49"/>
      <c r="I53" s="49"/>
      <c r="J53" s="49"/>
      <c r="K53" s="49"/>
      <c r="L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</row>
    <row r="54" spans="1:31" ht="15" x14ac:dyDescent="0.25">
      <c r="B54" s="264" t="s">
        <v>48</v>
      </c>
      <c r="C54" s="265"/>
      <c r="D54" s="265"/>
      <c r="E54" s="265"/>
      <c r="F54" s="265"/>
      <c r="G54" s="266"/>
    </row>
    <row r="55" spans="1:31" ht="15" x14ac:dyDescent="0.25">
      <c r="B55" s="277"/>
      <c r="C55" s="268"/>
      <c r="D55" s="278"/>
      <c r="E55" s="265"/>
      <c r="F55" s="265"/>
      <c r="G55" s="266"/>
    </row>
    <row r="56" spans="1:31" ht="15" x14ac:dyDescent="0.25">
      <c r="B56" s="267" t="s">
        <v>75</v>
      </c>
      <c r="C56" s="268"/>
      <c r="D56" s="279">
        <f>'JAN 2025'!D57</f>
        <v>-170074942</v>
      </c>
      <c r="E56" s="265"/>
      <c r="F56" s="265"/>
      <c r="G56" s="266"/>
    </row>
    <row r="57" spans="1:31" ht="15" x14ac:dyDescent="0.25">
      <c r="B57" s="267" t="s">
        <v>51</v>
      </c>
      <c r="C57" s="268"/>
      <c r="D57" s="269">
        <v>0</v>
      </c>
      <c r="E57" s="265"/>
      <c r="F57" s="265"/>
      <c r="G57" s="266"/>
    </row>
    <row r="58" spans="1:31" ht="15" x14ac:dyDescent="0.25">
      <c r="B58" s="50" t="s">
        <v>194</v>
      </c>
      <c r="C58" s="51"/>
      <c r="D58" s="269">
        <v>0</v>
      </c>
      <c r="E58" s="265"/>
      <c r="F58" s="265"/>
      <c r="G58" s="266"/>
    </row>
    <row r="59" spans="1:31" ht="15" x14ac:dyDescent="0.25">
      <c r="B59" s="270" t="s">
        <v>53</v>
      </c>
      <c r="C59" s="271"/>
      <c r="D59" s="272">
        <f>(D56+D57-D58)</f>
        <v>-170074942</v>
      </c>
      <c r="E59" s="273"/>
      <c r="F59" s="273"/>
      <c r="G59" s="274"/>
    </row>
    <row r="60" spans="1:31" ht="12.75" x14ac:dyDescent="0.2">
      <c r="B60" s="52"/>
      <c r="D60" s="52"/>
      <c r="F60" s="52"/>
    </row>
    <row r="71" spans="2:6" ht="12.75" x14ac:dyDescent="0.2">
      <c r="B71" s="52"/>
      <c r="D71" s="52"/>
      <c r="F71" s="52"/>
    </row>
    <row r="72" spans="2:6" ht="12.75" x14ac:dyDescent="0.2">
      <c r="B72" s="52"/>
      <c r="D72" s="52"/>
      <c r="F72" s="52"/>
    </row>
    <row r="73" spans="2:6" ht="12.75" x14ac:dyDescent="0.2">
      <c r="B73" s="52"/>
      <c r="D73" s="52"/>
      <c r="F73" s="52"/>
    </row>
    <row r="74" spans="2:6" ht="12.75" x14ac:dyDescent="0.2">
      <c r="B74" s="52"/>
      <c r="D74" s="52"/>
      <c r="F74" s="52"/>
    </row>
    <row r="75" spans="2:6" ht="12.75" x14ac:dyDescent="0.2">
      <c r="B75" s="52"/>
      <c r="D75" s="52"/>
      <c r="F75" s="52"/>
    </row>
    <row r="76" spans="2:6" ht="12.75" x14ac:dyDescent="0.2">
      <c r="B76" s="52"/>
      <c r="D76" s="52"/>
      <c r="F76" s="52"/>
    </row>
    <row r="77" spans="2:6" ht="12.75" x14ac:dyDescent="0.2">
      <c r="B77" s="52"/>
      <c r="D77" s="52"/>
      <c r="F77" s="52"/>
    </row>
    <row r="78" spans="2:6" ht="12.75" x14ac:dyDescent="0.2">
      <c r="B78" s="52"/>
      <c r="D78" s="52"/>
      <c r="F78" s="52"/>
    </row>
    <row r="79" spans="2:6" ht="12.75" x14ac:dyDescent="0.2">
      <c r="B79" s="52"/>
      <c r="D79" s="52"/>
      <c r="F79" s="52"/>
    </row>
    <row r="80" spans="2:6" ht="12.75" x14ac:dyDescent="0.2">
      <c r="B80" s="52"/>
      <c r="D80" s="52"/>
      <c r="F80" s="52"/>
    </row>
    <row r="81" spans="2:6" ht="12.75" x14ac:dyDescent="0.2">
      <c r="B81" s="52"/>
      <c r="D81" s="52"/>
      <c r="F81" s="52"/>
    </row>
    <row r="82" spans="2:6" ht="12.75" x14ac:dyDescent="0.2">
      <c r="B82" s="52"/>
      <c r="D82" s="52"/>
      <c r="F82" s="52"/>
    </row>
    <row r="83" spans="2:6" ht="12.75" x14ac:dyDescent="0.2">
      <c r="B83" s="52"/>
      <c r="D83" s="52"/>
      <c r="F83" s="52"/>
    </row>
    <row r="84" spans="2:6" ht="12.75" x14ac:dyDescent="0.2">
      <c r="B84" s="52"/>
      <c r="D84" s="52"/>
      <c r="F84" s="52"/>
    </row>
    <row r="85" spans="2:6" ht="12.75" x14ac:dyDescent="0.2">
      <c r="B85" s="52"/>
      <c r="D85" s="52"/>
      <c r="F85" s="52"/>
    </row>
    <row r="86" spans="2:6" ht="12.75" x14ac:dyDescent="0.2">
      <c r="B86" s="52"/>
      <c r="D86" s="52"/>
      <c r="F86" s="52"/>
    </row>
    <row r="87" spans="2:6" ht="12.75" x14ac:dyDescent="0.2">
      <c r="B87" s="52"/>
      <c r="D87" s="52"/>
      <c r="F87" s="52"/>
    </row>
    <row r="88" spans="2:6" ht="12.75" x14ac:dyDescent="0.2">
      <c r="B88" s="52"/>
      <c r="D88" s="52"/>
      <c r="F88" s="52"/>
    </row>
    <row r="89" spans="2:6" ht="12.75" x14ac:dyDescent="0.2">
      <c r="B89" s="52"/>
      <c r="D89" s="52"/>
      <c r="F89" s="52"/>
    </row>
    <row r="90" spans="2:6" ht="12.75" x14ac:dyDescent="0.2">
      <c r="B90" s="52"/>
      <c r="D90" s="52"/>
      <c r="F90" s="52"/>
    </row>
    <row r="91" spans="2:6" ht="12.75" x14ac:dyDescent="0.2">
      <c r="B91" s="52"/>
      <c r="D91" s="52"/>
      <c r="F91" s="52"/>
    </row>
    <row r="92" spans="2:6" ht="12.75" x14ac:dyDescent="0.2">
      <c r="B92" s="52"/>
      <c r="D92" s="52"/>
      <c r="F92" s="52"/>
    </row>
    <row r="93" spans="2:6" ht="12.75" x14ac:dyDescent="0.2">
      <c r="B93" s="52"/>
      <c r="D93" s="52"/>
      <c r="F93" s="52"/>
    </row>
    <row r="94" spans="2:6" ht="12.75" x14ac:dyDescent="0.2">
      <c r="B94" s="52"/>
      <c r="D94" s="52"/>
      <c r="F94" s="52"/>
    </row>
    <row r="95" spans="2:6" ht="12.75" x14ac:dyDescent="0.2">
      <c r="B95" s="52"/>
      <c r="D95" s="52"/>
      <c r="F95" s="52"/>
    </row>
    <row r="96" spans="2:6" ht="12.75" x14ac:dyDescent="0.2">
      <c r="B96" s="52"/>
      <c r="D96" s="52"/>
      <c r="F96" s="52"/>
    </row>
    <row r="97" spans="2:6" ht="12.75" x14ac:dyDescent="0.2">
      <c r="B97" s="52"/>
      <c r="D97" s="52"/>
      <c r="F97" s="52"/>
    </row>
    <row r="98" spans="2:6" ht="12.75" x14ac:dyDescent="0.2">
      <c r="B98" s="52"/>
      <c r="D98" s="52"/>
      <c r="F98" s="52"/>
    </row>
    <row r="99" spans="2:6" ht="12.75" x14ac:dyDescent="0.2">
      <c r="B99" s="52"/>
      <c r="D99" s="52"/>
      <c r="F99" s="52"/>
    </row>
    <row r="100" spans="2:6" ht="12.75" x14ac:dyDescent="0.2">
      <c r="B100" s="52"/>
      <c r="D100" s="52"/>
      <c r="F100" s="52"/>
    </row>
    <row r="101" spans="2:6" ht="12.75" x14ac:dyDescent="0.2">
      <c r="B101" s="52"/>
      <c r="D101" s="52"/>
      <c r="F101" s="52"/>
    </row>
    <row r="102" spans="2:6" ht="12.75" x14ac:dyDescent="0.2">
      <c r="B102" s="52"/>
      <c r="D102" s="52"/>
      <c r="F102" s="52"/>
    </row>
    <row r="103" spans="2:6" ht="12.75" x14ac:dyDescent="0.2">
      <c r="B103" s="52"/>
      <c r="D103" s="52"/>
      <c r="F103" s="52"/>
    </row>
    <row r="104" spans="2:6" ht="12.75" x14ac:dyDescent="0.2">
      <c r="B104" s="52"/>
      <c r="D104" s="52"/>
      <c r="F104" s="52"/>
    </row>
    <row r="105" spans="2:6" ht="12.75" x14ac:dyDescent="0.2">
      <c r="B105" s="52"/>
      <c r="D105" s="52"/>
      <c r="F105" s="52"/>
    </row>
    <row r="106" spans="2:6" ht="12.75" x14ac:dyDescent="0.2">
      <c r="B106" s="52"/>
      <c r="D106" s="52"/>
      <c r="F106" s="52"/>
    </row>
    <row r="107" spans="2:6" ht="12.75" x14ac:dyDescent="0.2">
      <c r="B107" s="52"/>
      <c r="D107" s="52"/>
      <c r="F107" s="52"/>
    </row>
    <row r="108" spans="2:6" ht="12.75" x14ac:dyDescent="0.2">
      <c r="B108" s="52"/>
      <c r="D108" s="52"/>
      <c r="F108" s="52"/>
    </row>
    <row r="109" spans="2:6" ht="12.75" x14ac:dyDescent="0.2">
      <c r="B109" s="52"/>
      <c r="D109" s="52"/>
      <c r="F109" s="52"/>
    </row>
    <row r="110" spans="2:6" ht="12.75" x14ac:dyDescent="0.2">
      <c r="B110" s="52"/>
      <c r="D110" s="52"/>
      <c r="F110" s="52"/>
    </row>
    <row r="111" spans="2:6" ht="12.75" x14ac:dyDescent="0.2">
      <c r="B111" s="52"/>
      <c r="D111" s="52"/>
      <c r="F111" s="52"/>
    </row>
    <row r="112" spans="2:6" ht="12.75" x14ac:dyDescent="0.2">
      <c r="B112" s="52"/>
      <c r="D112" s="52"/>
      <c r="F112" s="52"/>
    </row>
    <row r="113" spans="2:6" ht="12.75" x14ac:dyDescent="0.2">
      <c r="B113" s="52"/>
      <c r="D113" s="52"/>
      <c r="F113" s="52"/>
    </row>
    <row r="114" spans="2:6" ht="12.75" x14ac:dyDescent="0.2">
      <c r="B114" s="52"/>
      <c r="D114" s="52"/>
      <c r="F114" s="52"/>
    </row>
    <row r="115" spans="2:6" ht="12.75" x14ac:dyDescent="0.2">
      <c r="B115" s="52"/>
      <c r="D115" s="52"/>
      <c r="F115" s="52"/>
    </row>
    <row r="116" spans="2:6" ht="12.75" x14ac:dyDescent="0.2">
      <c r="B116" s="52"/>
      <c r="D116" s="52"/>
      <c r="F116" s="52"/>
    </row>
    <row r="117" spans="2:6" ht="12.75" x14ac:dyDescent="0.2">
      <c r="B117" s="52"/>
      <c r="D117" s="52"/>
      <c r="F117" s="52"/>
    </row>
    <row r="118" spans="2:6" ht="12.75" x14ac:dyDescent="0.2">
      <c r="B118" s="52"/>
      <c r="D118" s="52"/>
      <c r="F118" s="52"/>
    </row>
    <row r="119" spans="2:6" ht="12.75" x14ac:dyDescent="0.2">
      <c r="B119" s="52"/>
      <c r="D119" s="52"/>
      <c r="F119" s="52"/>
    </row>
    <row r="120" spans="2:6" ht="12.75" x14ac:dyDescent="0.2">
      <c r="B120" s="52"/>
      <c r="D120" s="52"/>
      <c r="F120" s="52"/>
    </row>
    <row r="121" spans="2:6" ht="12.75" x14ac:dyDescent="0.2">
      <c r="B121" s="52"/>
      <c r="D121" s="52"/>
      <c r="F121" s="52"/>
    </row>
    <row r="122" spans="2:6" ht="12.75" x14ac:dyDescent="0.2">
      <c r="B122" s="52"/>
      <c r="D122" s="52"/>
      <c r="F122" s="52"/>
    </row>
    <row r="123" spans="2:6" ht="12.75" x14ac:dyDescent="0.2">
      <c r="B123" s="52"/>
      <c r="D123" s="52"/>
      <c r="F123" s="52"/>
    </row>
    <row r="124" spans="2:6" ht="12.75" x14ac:dyDescent="0.2">
      <c r="B124" s="52"/>
      <c r="D124" s="52"/>
      <c r="F124" s="52"/>
    </row>
    <row r="125" spans="2:6" ht="12.75" x14ac:dyDescent="0.2">
      <c r="B125" s="52"/>
      <c r="D125" s="52"/>
      <c r="F125" s="52"/>
    </row>
    <row r="126" spans="2:6" ht="12.75" x14ac:dyDescent="0.2">
      <c r="B126" s="52"/>
      <c r="D126" s="52"/>
      <c r="F126" s="52"/>
    </row>
    <row r="127" spans="2:6" ht="12.75" x14ac:dyDescent="0.2">
      <c r="B127" s="52"/>
      <c r="D127" s="52"/>
      <c r="F127" s="52"/>
    </row>
    <row r="128" spans="2:6" ht="12.75" x14ac:dyDescent="0.2">
      <c r="B128" s="52"/>
      <c r="D128" s="52"/>
      <c r="F128" s="52"/>
    </row>
    <row r="129" spans="2:6" ht="12.75" x14ac:dyDescent="0.2">
      <c r="B129" s="52"/>
      <c r="D129" s="52"/>
      <c r="F129" s="52"/>
    </row>
    <row r="130" spans="2:6" ht="12.75" x14ac:dyDescent="0.2">
      <c r="B130" s="52"/>
      <c r="D130" s="52"/>
      <c r="F130" s="52"/>
    </row>
    <row r="131" spans="2:6" ht="12.75" x14ac:dyDescent="0.2">
      <c r="B131" s="52"/>
      <c r="D131" s="52"/>
      <c r="F131" s="52"/>
    </row>
    <row r="132" spans="2:6" ht="12.75" x14ac:dyDescent="0.2">
      <c r="B132" s="52"/>
      <c r="D132" s="52"/>
      <c r="F132" s="52"/>
    </row>
    <row r="133" spans="2:6" ht="12.75" x14ac:dyDescent="0.2">
      <c r="B133" s="52"/>
      <c r="D133" s="52"/>
      <c r="F133" s="52"/>
    </row>
    <row r="134" spans="2:6" ht="12.75" x14ac:dyDescent="0.2">
      <c r="B134" s="52"/>
      <c r="D134" s="52"/>
      <c r="F134" s="52"/>
    </row>
    <row r="135" spans="2:6" ht="12.75" x14ac:dyDescent="0.2">
      <c r="B135" s="52"/>
      <c r="D135" s="52"/>
      <c r="F135" s="52"/>
    </row>
    <row r="136" spans="2:6" ht="12.75" x14ac:dyDescent="0.2">
      <c r="B136" s="52"/>
      <c r="D136" s="52"/>
      <c r="F136" s="52"/>
    </row>
    <row r="137" spans="2:6" ht="12.75" x14ac:dyDescent="0.2">
      <c r="B137" s="52"/>
      <c r="D137" s="52"/>
      <c r="F137" s="52"/>
    </row>
    <row r="138" spans="2:6" ht="12.75" x14ac:dyDescent="0.2">
      <c r="B138" s="52"/>
      <c r="D138" s="52"/>
      <c r="F138" s="52"/>
    </row>
    <row r="139" spans="2:6" ht="12.75" x14ac:dyDescent="0.2">
      <c r="B139" s="52"/>
      <c r="D139" s="52"/>
      <c r="F139" s="52"/>
    </row>
    <row r="140" spans="2:6" ht="12.75" x14ac:dyDescent="0.2">
      <c r="B140" s="52"/>
      <c r="D140" s="52"/>
      <c r="F140" s="52"/>
    </row>
    <row r="141" spans="2:6" ht="12.75" x14ac:dyDescent="0.2">
      <c r="B141" s="52"/>
      <c r="D141" s="52"/>
      <c r="F141" s="52"/>
    </row>
    <row r="142" spans="2:6" ht="12.75" x14ac:dyDescent="0.2">
      <c r="B142" s="52"/>
      <c r="D142" s="52"/>
      <c r="F142" s="52"/>
    </row>
    <row r="143" spans="2:6" ht="12.75" x14ac:dyDescent="0.2">
      <c r="B143" s="52"/>
      <c r="D143" s="52"/>
      <c r="F143" s="52"/>
    </row>
    <row r="144" spans="2:6" ht="12.75" x14ac:dyDescent="0.2">
      <c r="B144" s="52"/>
      <c r="D144" s="52"/>
      <c r="F144" s="52"/>
    </row>
    <row r="145" spans="2:6" ht="12.75" x14ac:dyDescent="0.2">
      <c r="B145" s="52"/>
      <c r="D145" s="52"/>
      <c r="F145" s="52"/>
    </row>
    <row r="146" spans="2:6" ht="12.75" x14ac:dyDescent="0.2">
      <c r="B146" s="52"/>
      <c r="D146" s="52"/>
      <c r="F146" s="52"/>
    </row>
    <row r="147" spans="2:6" ht="12.75" x14ac:dyDescent="0.2">
      <c r="B147" s="52"/>
      <c r="D147" s="52"/>
      <c r="F147" s="52"/>
    </row>
    <row r="148" spans="2:6" ht="12.75" x14ac:dyDescent="0.2">
      <c r="B148" s="52"/>
      <c r="D148" s="52"/>
      <c r="F148" s="52"/>
    </row>
    <row r="149" spans="2:6" ht="12.75" x14ac:dyDescent="0.2">
      <c r="B149" s="52"/>
      <c r="D149" s="52"/>
      <c r="F149" s="52"/>
    </row>
    <row r="150" spans="2:6" ht="12.75" x14ac:dyDescent="0.2">
      <c r="B150" s="52"/>
      <c r="D150" s="52"/>
      <c r="F150" s="52"/>
    </row>
    <row r="151" spans="2:6" ht="12.75" x14ac:dyDescent="0.2">
      <c r="B151" s="52"/>
      <c r="D151" s="52"/>
      <c r="F151" s="52"/>
    </row>
    <row r="152" spans="2:6" ht="12.75" x14ac:dyDescent="0.2">
      <c r="B152" s="52"/>
      <c r="D152" s="52"/>
      <c r="F152" s="52"/>
    </row>
    <row r="153" spans="2:6" ht="12.75" x14ac:dyDescent="0.2">
      <c r="B153" s="52"/>
      <c r="D153" s="52"/>
      <c r="F153" s="52"/>
    </row>
    <row r="154" spans="2:6" ht="12.75" x14ac:dyDescent="0.2">
      <c r="B154" s="52"/>
      <c r="D154" s="52"/>
      <c r="F154" s="52"/>
    </row>
    <row r="155" spans="2:6" ht="12.75" x14ac:dyDescent="0.2">
      <c r="B155" s="52"/>
      <c r="D155" s="52"/>
      <c r="F155" s="52"/>
    </row>
    <row r="156" spans="2:6" ht="12.75" x14ac:dyDescent="0.2">
      <c r="B156" s="52"/>
      <c r="D156" s="52"/>
      <c r="F156" s="52"/>
    </row>
    <row r="157" spans="2:6" ht="12.75" x14ac:dyDescent="0.2">
      <c r="B157" s="52"/>
      <c r="D157" s="52"/>
      <c r="F157" s="52"/>
    </row>
    <row r="158" spans="2:6" ht="12.75" x14ac:dyDescent="0.2">
      <c r="B158" s="52"/>
      <c r="D158" s="52"/>
      <c r="F158" s="52"/>
    </row>
    <row r="159" spans="2:6" ht="12.75" x14ac:dyDescent="0.2">
      <c r="B159" s="52"/>
      <c r="D159" s="52"/>
      <c r="F159" s="52"/>
    </row>
    <row r="160" spans="2:6" ht="12.75" x14ac:dyDescent="0.2">
      <c r="B160" s="52"/>
      <c r="D160" s="52"/>
      <c r="F160" s="52"/>
    </row>
    <row r="161" spans="2:6" ht="12.75" x14ac:dyDescent="0.2">
      <c r="B161" s="52"/>
      <c r="D161" s="52"/>
      <c r="F161" s="52"/>
    </row>
    <row r="162" spans="2:6" ht="12.75" x14ac:dyDescent="0.2">
      <c r="B162" s="52"/>
      <c r="D162" s="52"/>
      <c r="F162" s="52"/>
    </row>
    <row r="163" spans="2:6" ht="12.75" x14ac:dyDescent="0.2">
      <c r="B163" s="52"/>
      <c r="D163" s="52"/>
      <c r="F163" s="52"/>
    </row>
    <row r="164" spans="2:6" ht="12.75" x14ac:dyDescent="0.2">
      <c r="B164" s="52"/>
      <c r="D164" s="52"/>
      <c r="F164" s="52"/>
    </row>
    <row r="165" spans="2:6" ht="12.75" x14ac:dyDescent="0.2">
      <c r="B165" s="52"/>
      <c r="D165" s="52"/>
      <c r="F165" s="52"/>
    </row>
    <row r="166" spans="2:6" ht="12.75" x14ac:dyDescent="0.2">
      <c r="B166" s="52"/>
      <c r="D166" s="52"/>
      <c r="F166" s="52"/>
    </row>
    <row r="167" spans="2:6" ht="12.75" x14ac:dyDescent="0.2">
      <c r="B167" s="52"/>
      <c r="D167" s="52"/>
      <c r="F167" s="52"/>
    </row>
    <row r="168" spans="2:6" ht="12.75" x14ac:dyDescent="0.2">
      <c r="B168" s="52"/>
      <c r="D168" s="52"/>
      <c r="F168" s="52"/>
    </row>
    <row r="169" spans="2:6" ht="12.75" x14ac:dyDescent="0.2">
      <c r="B169" s="52"/>
      <c r="D169" s="52"/>
      <c r="F169" s="52"/>
    </row>
    <row r="170" spans="2:6" ht="12.75" x14ac:dyDescent="0.2">
      <c r="B170" s="52"/>
      <c r="D170" s="52"/>
      <c r="F170" s="52"/>
    </row>
    <row r="171" spans="2:6" ht="12.75" x14ac:dyDescent="0.2">
      <c r="B171" s="52"/>
      <c r="D171" s="52"/>
      <c r="F171" s="52"/>
    </row>
    <row r="172" spans="2:6" ht="12.75" x14ac:dyDescent="0.2">
      <c r="B172" s="52"/>
      <c r="D172" s="52"/>
      <c r="F172" s="52"/>
    </row>
    <row r="173" spans="2:6" ht="12.75" x14ac:dyDescent="0.2">
      <c r="B173" s="52"/>
      <c r="D173" s="52"/>
      <c r="F173" s="52"/>
    </row>
    <row r="174" spans="2:6" ht="12.75" x14ac:dyDescent="0.2">
      <c r="B174" s="52"/>
      <c r="D174" s="52"/>
      <c r="F174" s="52"/>
    </row>
    <row r="175" spans="2:6" ht="12.75" x14ac:dyDescent="0.2">
      <c r="B175" s="52"/>
      <c r="D175" s="52"/>
      <c r="F175" s="52"/>
    </row>
    <row r="176" spans="2:6" ht="12.75" x14ac:dyDescent="0.2">
      <c r="B176" s="52"/>
      <c r="D176" s="52"/>
      <c r="F176" s="52"/>
    </row>
    <row r="177" spans="2:6" ht="12.75" x14ac:dyDescent="0.2">
      <c r="B177" s="52"/>
      <c r="D177" s="52"/>
      <c r="F177" s="52"/>
    </row>
    <row r="178" spans="2:6" ht="12.75" x14ac:dyDescent="0.2">
      <c r="B178" s="52"/>
      <c r="D178" s="52"/>
      <c r="F178" s="52"/>
    </row>
    <row r="179" spans="2:6" ht="12.75" x14ac:dyDescent="0.2">
      <c r="B179" s="52"/>
      <c r="D179" s="52"/>
      <c r="F179" s="52"/>
    </row>
    <row r="180" spans="2:6" ht="12.75" x14ac:dyDescent="0.2">
      <c r="B180" s="52"/>
      <c r="D180" s="52"/>
      <c r="F180" s="52"/>
    </row>
    <row r="181" spans="2:6" ht="12.75" x14ac:dyDescent="0.2">
      <c r="B181" s="52"/>
      <c r="D181" s="52"/>
      <c r="F181" s="52"/>
    </row>
    <row r="182" spans="2:6" ht="12.75" x14ac:dyDescent="0.2">
      <c r="B182" s="52"/>
      <c r="D182" s="52"/>
      <c r="F182" s="52"/>
    </row>
    <row r="183" spans="2:6" ht="12.75" x14ac:dyDescent="0.2">
      <c r="B183" s="52"/>
      <c r="D183" s="52"/>
      <c r="F183" s="52"/>
    </row>
    <row r="184" spans="2:6" ht="12.75" x14ac:dyDescent="0.2">
      <c r="B184" s="52"/>
      <c r="D184" s="52"/>
      <c r="F184" s="52"/>
    </row>
    <row r="185" spans="2:6" ht="12.75" x14ac:dyDescent="0.2">
      <c r="B185" s="52"/>
      <c r="D185" s="52"/>
      <c r="F185" s="52"/>
    </row>
    <row r="186" spans="2:6" ht="12.75" x14ac:dyDescent="0.2">
      <c r="B186" s="52"/>
      <c r="D186" s="52"/>
      <c r="F186" s="52"/>
    </row>
    <row r="187" spans="2:6" ht="12.75" x14ac:dyDescent="0.2">
      <c r="B187" s="52"/>
      <c r="D187" s="52"/>
      <c r="F187" s="52"/>
    </row>
    <row r="188" spans="2:6" ht="12.75" x14ac:dyDescent="0.2">
      <c r="B188" s="52"/>
      <c r="D188" s="52"/>
      <c r="F188" s="52"/>
    </row>
    <row r="189" spans="2:6" ht="12.75" x14ac:dyDescent="0.2">
      <c r="B189" s="52"/>
      <c r="D189" s="52"/>
      <c r="F189" s="52"/>
    </row>
    <row r="190" spans="2:6" ht="12.75" x14ac:dyDescent="0.2">
      <c r="B190" s="52"/>
      <c r="D190" s="52"/>
      <c r="F190" s="52"/>
    </row>
    <row r="191" spans="2:6" ht="12.75" x14ac:dyDescent="0.2">
      <c r="B191" s="52"/>
      <c r="D191" s="52"/>
      <c r="F191" s="52"/>
    </row>
    <row r="192" spans="2:6" ht="12.75" x14ac:dyDescent="0.2">
      <c r="B192" s="52"/>
      <c r="D192" s="52"/>
      <c r="F192" s="52"/>
    </row>
    <row r="193" spans="2:6" ht="12.75" x14ac:dyDescent="0.2">
      <c r="B193" s="52"/>
      <c r="D193" s="52"/>
      <c r="F193" s="52"/>
    </row>
    <row r="194" spans="2:6" ht="12.75" x14ac:dyDescent="0.2">
      <c r="B194" s="52"/>
      <c r="D194" s="52"/>
      <c r="F194" s="52"/>
    </row>
    <row r="195" spans="2:6" ht="12.75" x14ac:dyDescent="0.2">
      <c r="B195" s="52"/>
      <c r="D195" s="52"/>
      <c r="F195" s="52"/>
    </row>
    <row r="196" spans="2:6" ht="12.75" x14ac:dyDescent="0.2">
      <c r="B196" s="52"/>
      <c r="D196" s="52"/>
      <c r="F196" s="52"/>
    </row>
    <row r="197" spans="2:6" ht="12.75" x14ac:dyDescent="0.2">
      <c r="B197" s="52"/>
      <c r="D197" s="52"/>
      <c r="F197" s="52"/>
    </row>
    <row r="198" spans="2:6" ht="12.75" x14ac:dyDescent="0.2">
      <c r="B198" s="52"/>
      <c r="D198" s="52"/>
      <c r="F198" s="52"/>
    </row>
    <row r="199" spans="2:6" ht="12.75" x14ac:dyDescent="0.2">
      <c r="B199" s="52"/>
      <c r="D199" s="52"/>
      <c r="F199" s="52"/>
    </row>
    <row r="200" spans="2:6" ht="12.75" x14ac:dyDescent="0.2">
      <c r="B200" s="52"/>
      <c r="D200" s="52"/>
      <c r="F200" s="52"/>
    </row>
    <row r="201" spans="2:6" ht="12.75" x14ac:dyDescent="0.2">
      <c r="B201" s="52"/>
      <c r="D201" s="52"/>
      <c r="F201" s="52"/>
    </row>
    <row r="202" spans="2:6" ht="12.75" x14ac:dyDescent="0.2">
      <c r="B202" s="52"/>
      <c r="D202" s="52"/>
      <c r="F202" s="52"/>
    </row>
    <row r="203" spans="2:6" ht="12.75" x14ac:dyDescent="0.2">
      <c r="B203" s="52"/>
      <c r="D203" s="52"/>
      <c r="F203" s="52"/>
    </row>
    <row r="204" spans="2:6" ht="12.75" x14ac:dyDescent="0.2">
      <c r="B204" s="52"/>
      <c r="D204" s="52"/>
      <c r="F204" s="52"/>
    </row>
    <row r="205" spans="2:6" ht="12.75" x14ac:dyDescent="0.2">
      <c r="B205" s="52"/>
      <c r="D205" s="52"/>
      <c r="F205" s="52"/>
    </row>
    <row r="206" spans="2:6" ht="12.75" x14ac:dyDescent="0.2">
      <c r="B206" s="52"/>
      <c r="D206" s="52"/>
      <c r="F206" s="52"/>
    </row>
    <row r="207" spans="2:6" ht="12.75" x14ac:dyDescent="0.2">
      <c r="B207" s="52"/>
      <c r="D207" s="52"/>
      <c r="F207" s="52"/>
    </row>
    <row r="208" spans="2:6" ht="12.75" x14ac:dyDescent="0.2">
      <c r="B208" s="52"/>
      <c r="D208" s="52"/>
      <c r="F208" s="52"/>
    </row>
    <row r="209" spans="2:6" ht="12.75" x14ac:dyDescent="0.2">
      <c r="B209" s="52"/>
      <c r="D209" s="52"/>
      <c r="F209" s="52"/>
    </row>
    <row r="210" spans="2:6" ht="12.75" x14ac:dyDescent="0.2">
      <c r="B210" s="52"/>
      <c r="D210" s="52"/>
      <c r="F210" s="52"/>
    </row>
    <row r="211" spans="2:6" ht="12.75" x14ac:dyDescent="0.2">
      <c r="B211" s="52"/>
      <c r="D211" s="52"/>
      <c r="F211" s="52"/>
    </row>
    <row r="212" spans="2:6" ht="12.75" x14ac:dyDescent="0.2">
      <c r="B212" s="52"/>
      <c r="D212" s="52"/>
      <c r="F212" s="52"/>
    </row>
    <row r="213" spans="2:6" ht="12.75" x14ac:dyDescent="0.2">
      <c r="B213" s="52"/>
      <c r="D213" s="52"/>
      <c r="F213" s="52"/>
    </row>
    <row r="214" spans="2:6" ht="12.75" x14ac:dyDescent="0.2">
      <c r="B214" s="52"/>
      <c r="D214" s="52"/>
      <c r="F214" s="52"/>
    </row>
    <row r="215" spans="2:6" ht="12.75" x14ac:dyDescent="0.2">
      <c r="B215" s="52"/>
      <c r="D215" s="52"/>
      <c r="F215" s="52"/>
    </row>
    <row r="216" spans="2:6" ht="12.75" x14ac:dyDescent="0.2">
      <c r="B216" s="52"/>
      <c r="D216" s="52"/>
      <c r="F216" s="52"/>
    </row>
    <row r="217" spans="2:6" ht="12.75" x14ac:dyDescent="0.2">
      <c r="B217" s="52"/>
      <c r="D217" s="52"/>
      <c r="F217" s="52"/>
    </row>
    <row r="218" spans="2:6" ht="12.75" x14ac:dyDescent="0.2">
      <c r="B218" s="52"/>
      <c r="D218" s="52"/>
      <c r="F218" s="52"/>
    </row>
    <row r="219" spans="2:6" ht="12.75" x14ac:dyDescent="0.2">
      <c r="B219" s="52"/>
      <c r="D219" s="52"/>
      <c r="F219" s="52"/>
    </row>
    <row r="220" spans="2:6" ht="12.75" x14ac:dyDescent="0.2">
      <c r="B220" s="52"/>
      <c r="D220" s="52"/>
      <c r="F220" s="52"/>
    </row>
    <row r="221" spans="2:6" ht="12.75" x14ac:dyDescent="0.2">
      <c r="B221" s="52"/>
      <c r="D221" s="52"/>
      <c r="F221" s="52"/>
    </row>
    <row r="222" spans="2:6" ht="12.75" x14ac:dyDescent="0.2">
      <c r="B222" s="52"/>
      <c r="D222" s="52"/>
      <c r="F222" s="52"/>
    </row>
    <row r="223" spans="2:6" ht="12.75" x14ac:dyDescent="0.2">
      <c r="B223" s="52"/>
      <c r="D223" s="52"/>
      <c r="F223" s="52"/>
    </row>
    <row r="224" spans="2:6" ht="12.75" x14ac:dyDescent="0.2">
      <c r="B224" s="52"/>
      <c r="D224" s="52"/>
      <c r="F224" s="52"/>
    </row>
    <row r="225" spans="2:6" ht="12.75" x14ac:dyDescent="0.2">
      <c r="B225" s="52"/>
      <c r="D225" s="52"/>
      <c r="F225" s="52"/>
    </row>
    <row r="226" spans="2:6" ht="12.75" x14ac:dyDescent="0.2">
      <c r="B226" s="52"/>
      <c r="D226" s="52"/>
      <c r="F226" s="52"/>
    </row>
    <row r="227" spans="2:6" ht="12.75" x14ac:dyDescent="0.2">
      <c r="B227" s="52"/>
      <c r="D227" s="52"/>
      <c r="F227" s="52"/>
    </row>
    <row r="228" spans="2:6" ht="12.75" x14ac:dyDescent="0.2">
      <c r="B228" s="52"/>
      <c r="D228" s="52"/>
      <c r="F228" s="52"/>
    </row>
    <row r="229" spans="2:6" ht="12.75" x14ac:dyDescent="0.2">
      <c r="B229" s="52"/>
      <c r="D229" s="52"/>
      <c r="F229" s="52"/>
    </row>
    <row r="230" spans="2:6" ht="12.75" x14ac:dyDescent="0.2">
      <c r="B230" s="52"/>
      <c r="D230" s="52"/>
      <c r="F230" s="52"/>
    </row>
    <row r="231" spans="2:6" ht="12.75" x14ac:dyDescent="0.2">
      <c r="B231" s="52"/>
      <c r="D231" s="52"/>
      <c r="F231" s="52"/>
    </row>
    <row r="232" spans="2:6" ht="12.75" x14ac:dyDescent="0.2">
      <c r="B232" s="52"/>
      <c r="D232" s="52"/>
      <c r="F232" s="52"/>
    </row>
    <row r="233" spans="2:6" ht="12.75" x14ac:dyDescent="0.2">
      <c r="B233" s="52"/>
      <c r="D233" s="52"/>
      <c r="F233" s="52"/>
    </row>
    <row r="234" spans="2:6" ht="12.75" x14ac:dyDescent="0.2">
      <c r="B234" s="52"/>
      <c r="D234" s="52"/>
      <c r="F234" s="52"/>
    </row>
    <row r="235" spans="2:6" ht="12.75" x14ac:dyDescent="0.2">
      <c r="B235" s="52"/>
      <c r="D235" s="52"/>
      <c r="F235" s="52"/>
    </row>
    <row r="236" spans="2:6" ht="12.75" x14ac:dyDescent="0.2">
      <c r="B236" s="52"/>
      <c r="D236" s="52"/>
      <c r="F236" s="52"/>
    </row>
    <row r="237" spans="2:6" ht="12.75" x14ac:dyDescent="0.2">
      <c r="B237" s="52"/>
      <c r="D237" s="52"/>
      <c r="F237" s="52"/>
    </row>
    <row r="238" spans="2:6" ht="12.75" x14ac:dyDescent="0.2">
      <c r="B238" s="52"/>
      <c r="D238" s="52"/>
      <c r="F238" s="52"/>
    </row>
    <row r="239" spans="2:6" ht="12.75" x14ac:dyDescent="0.2">
      <c r="B239" s="52"/>
      <c r="D239" s="52"/>
      <c r="F239" s="52"/>
    </row>
    <row r="240" spans="2:6" ht="12.75" x14ac:dyDescent="0.2">
      <c r="B240" s="52"/>
      <c r="D240" s="52"/>
      <c r="F240" s="52"/>
    </row>
    <row r="241" spans="2:6" ht="12.75" x14ac:dyDescent="0.2">
      <c r="B241" s="52"/>
      <c r="D241" s="52"/>
      <c r="F241" s="52"/>
    </row>
    <row r="242" spans="2:6" ht="12.75" x14ac:dyDescent="0.2">
      <c r="B242" s="52"/>
      <c r="D242" s="52"/>
      <c r="F242" s="52"/>
    </row>
    <row r="243" spans="2:6" ht="12.75" x14ac:dyDescent="0.2">
      <c r="B243" s="52"/>
      <c r="D243" s="52"/>
      <c r="F243" s="52"/>
    </row>
    <row r="244" spans="2:6" ht="12.75" x14ac:dyDescent="0.2">
      <c r="B244" s="52"/>
      <c r="D244" s="52"/>
      <c r="F244" s="52"/>
    </row>
    <row r="245" spans="2:6" ht="12.75" x14ac:dyDescent="0.2">
      <c r="B245" s="52"/>
      <c r="D245" s="52"/>
      <c r="F245" s="52"/>
    </row>
    <row r="246" spans="2:6" ht="12.75" x14ac:dyDescent="0.2">
      <c r="B246" s="52"/>
      <c r="D246" s="52"/>
      <c r="F246" s="52"/>
    </row>
    <row r="247" spans="2:6" ht="12.75" x14ac:dyDescent="0.2">
      <c r="B247" s="52"/>
      <c r="D247" s="52"/>
      <c r="F247" s="52"/>
    </row>
    <row r="248" spans="2:6" ht="12.75" x14ac:dyDescent="0.2">
      <c r="B248" s="52"/>
      <c r="D248" s="52"/>
      <c r="F248" s="52"/>
    </row>
    <row r="249" spans="2:6" ht="12.75" x14ac:dyDescent="0.2">
      <c r="B249" s="52"/>
      <c r="D249" s="52"/>
      <c r="F249" s="52"/>
    </row>
    <row r="250" spans="2:6" ht="12.75" x14ac:dyDescent="0.2">
      <c r="B250" s="52"/>
      <c r="D250" s="52"/>
      <c r="F250" s="52"/>
    </row>
    <row r="251" spans="2:6" ht="12.75" x14ac:dyDescent="0.2">
      <c r="B251" s="52"/>
      <c r="D251" s="52"/>
      <c r="F251" s="52"/>
    </row>
    <row r="252" spans="2:6" ht="12.75" x14ac:dyDescent="0.2">
      <c r="B252" s="52"/>
      <c r="D252" s="52"/>
      <c r="F252" s="52"/>
    </row>
    <row r="253" spans="2:6" ht="12.75" x14ac:dyDescent="0.2">
      <c r="B253" s="52"/>
      <c r="D253" s="52"/>
      <c r="F253" s="52"/>
    </row>
    <row r="254" spans="2:6" ht="12.75" x14ac:dyDescent="0.2">
      <c r="B254" s="52"/>
      <c r="D254" s="52"/>
      <c r="F254" s="52"/>
    </row>
    <row r="255" spans="2:6" ht="12.75" x14ac:dyDescent="0.2">
      <c r="B255" s="52"/>
      <c r="D255" s="52"/>
      <c r="F255" s="52"/>
    </row>
    <row r="256" spans="2:6" ht="12.75" x14ac:dyDescent="0.2">
      <c r="B256" s="52"/>
      <c r="D256" s="52"/>
      <c r="F256" s="52"/>
    </row>
    <row r="257" spans="2:6" ht="12.75" x14ac:dyDescent="0.2">
      <c r="B257" s="52"/>
      <c r="D257" s="52"/>
      <c r="F257" s="52"/>
    </row>
    <row r="258" spans="2:6" ht="12.75" x14ac:dyDescent="0.2">
      <c r="B258" s="52"/>
      <c r="D258" s="52"/>
      <c r="F258" s="52"/>
    </row>
    <row r="259" spans="2:6" ht="12.75" x14ac:dyDescent="0.2">
      <c r="B259" s="52"/>
      <c r="D259" s="52"/>
      <c r="F259" s="52"/>
    </row>
    <row r="260" spans="2:6" ht="12.75" x14ac:dyDescent="0.2">
      <c r="B260" s="52"/>
      <c r="D260" s="52"/>
      <c r="F260" s="52"/>
    </row>
    <row r="261" spans="2:6" ht="12.75" x14ac:dyDescent="0.2">
      <c r="B261" s="52"/>
      <c r="D261" s="52"/>
      <c r="F261" s="52"/>
    </row>
    <row r="262" spans="2:6" ht="12.75" x14ac:dyDescent="0.2">
      <c r="B262" s="52"/>
      <c r="D262" s="52"/>
      <c r="F262" s="52"/>
    </row>
    <row r="263" spans="2:6" ht="12.75" x14ac:dyDescent="0.2">
      <c r="B263" s="52"/>
      <c r="D263" s="52"/>
      <c r="F263" s="52"/>
    </row>
    <row r="264" spans="2:6" ht="12.75" x14ac:dyDescent="0.2">
      <c r="B264" s="52"/>
      <c r="D264" s="52"/>
      <c r="F264" s="52"/>
    </row>
    <row r="265" spans="2:6" ht="12.75" x14ac:dyDescent="0.2">
      <c r="B265" s="52"/>
      <c r="D265" s="52"/>
      <c r="F265" s="52"/>
    </row>
    <row r="266" spans="2:6" ht="12.75" x14ac:dyDescent="0.2">
      <c r="B266" s="52"/>
      <c r="D266" s="52"/>
      <c r="F266" s="52"/>
    </row>
    <row r="267" spans="2:6" ht="12.75" x14ac:dyDescent="0.2">
      <c r="B267" s="52"/>
      <c r="D267" s="52"/>
      <c r="F267" s="52"/>
    </row>
    <row r="268" spans="2:6" ht="12.75" x14ac:dyDescent="0.2">
      <c r="B268" s="52"/>
      <c r="D268" s="52"/>
      <c r="F268" s="52"/>
    </row>
    <row r="269" spans="2:6" ht="12.75" x14ac:dyDescent="0.2">
      <c r="B269" s="52"/>
      <c r="D269" s="52"/>
      <c r="F269" s="52"/>
    </row>
    <row r="270" spans="2:6" ht="12.75" x14ac:dyDescent="0.2">
      <c r="B270" s="52"/>
      <c r="D270" s="52"/>
      <c r="F270" s="52"/>
    </row>
    <row r="271" spans="2:6" ht="12.75" x14ac:dyDescent="0.2">
      <c r="B271" s="52"/>
      <c r="D271" s="52"/>
      <c r="F271" s="52"/>
    </row>
    <row r="272" spans="2:6" ht="12.75" x14ac:dyDescent="0.2">
      <c r="B272" s="52"/>
      <c r="D272" s="52"/>
      <c r="F272" s="52"/>
    </row>
    <row r="273" spans="2:6" ht="12.75" x14ac:dyDescent="0.2">
      <c r="B273" s="52"/>
      <c r="D273" s="52"/>
      <c r="F273" s="52"/>
    </row>
    <row r="274" spans="2:6" ht="12.75" x14ac:dyDescent="0.2">
      <c r="B274" s="52"/>
      <c r="D274" s="52"/>
      <c r="F274" s="52"/>
    </row>
    <row r="275" spans="2:6" ht="12.75" x14ac:dyDescent="0.2">
      <c r="B275" s="52"/>
      <c r="D275" s="52"/>
      <c r="F275" s="52"/>
    </row>
    <row r="276" spans="2:6" ht="12.75" x14ac:dyDescent="0.2">
      <c r="B276" s="52"/>
      <c r="D276" s="52"/>
      <c r="F276" s="52"/>
    </row>
    <row r="277" spans="2:6" ht="12.75" x14ac:dyDescent="0.2">
      <c r="B277" s="52"/>
      <c r="D277" s="52"/>
      <c r="F277" s="52"/>
    </row>
    <row r="278" spans="2:6" ht="12.75" x14ac:dyDescent="0.2">
      <c r="B278" s="52"/>
      <c r="D278" s="52"/>
      <c r="F278" s="52"/>
    </row>
    <row r="279" spans="2:6" ht="12.75" x14ac:dyDescent="0.2">
      <c r="B279" s="52"/>
      <c r="D279" s="52"/>
      <c r="F279" s="52"/>
    </row>
    <row r="280" spans="2:6" ht="12.75" x14ac:dyDescent="0.2">
      <c r="B280" s="52"/>
      <c r="D280" s="52"/>
      <c r="F280" s="52"/>
    </row>
    <row r="281" spans="2:6" ht="12.75" x14ac:dyDescent="0.2">
      <c r="B281" s="52"/>
      <c r="D281" s="52"/>
      <c r="F281" s="52"/>
    </row>
    <row r="282" spans="2:6" ht="12.75" x14ac:dyDescent="0.2">
      <c r="B282" s="52"/>
      <c r="D282" s="52"/>
      <c r="F282" s="52"/>
    </row>
    <row r="283" spans="2:6" ht="12.75" x14ac:dyDescent="0.2">
      <c r="B283" s="52"/>
      <c r="D283" s="52"/>
      <c r="F283" s="52"/>
    </row>
    <row r="284" spans="2:6" ht="12.75" x14ac:dyDescent="0.2">
      <c r="B284" s="52"/>
      <c r="D284" s="52"/>
      <c r="F284" s="52"/>
    </row>
    <row r="285" spans="2:6" ht="12.75" x14ac:dyDescent="0.2">
      <c r="B285" s="52"/>
      <c r="D285" s="52"/>
      <c r="F285" s="52"/>
    </row>
    <row r="286" spans="2:6" ht="12.75" x14ac:dyDescent="0.2">
      <c r="B286" s="52"/>
      <c r="D286" s="52"/>
      <c r="F286" s="52"/>
    </row>
    <row r="287" spans="2:6" ht="12.75" x14ac:dyDescent="0.2">
      <c r="B287" s="52"/>
      <c r="D287" s="52"/>
      <c r="F287" s="52"/>
    </row>
    <row r="288" spans="2:6" ht="12.75" x14ac:dyDescent="0.2">
      <c r="B288" s="52"/>
      <c r="D288" s="52"/>
      <c r="F288" s="52"/>
    </row>
    <row r="289" spans="2:6" ht="12.75" x14ac:dyDescent="0.2">
      <c r="B289" s="52"/>
      <c r="D289" s="52"/>
      <c r="F289" s="52"/>
    </row>
    <row r="290" spans="2:6" ht="12.75" x14ac:dyDescent="0.2">
      <c r="B290" s="52"/>
      <c r="D290" s="52"/>
      <c r="F290" s="52"/>
    </row>
    <row r="291" spans="2:6" ht="12.75" x14ac:dyDescent="0.2">
      <c r="B291" s="52"/>
      <c r="D291" s="52"/>
      <c r="F291" s="52"/>
    </row>
    <row r="292" spans="2:6" ht="12.75" x14ac:dyDescent="0.2">
      <c r="B292" s="52"/>
      <c r="D292" s="52"/>
      <c r="F292" s="52"/>
    </row>
    <row r="293" spans="2:6" ht="12.75" x14ac:dyDescent="0.2">
      <c r="B293" s="52"/>
      <c r="D293" s="52"/>
      <c r="F293" s="52"/>
    </row>
    <row r="294" spans="2:6" ht="12.75" x14ac:dyDescent="0.2">
      <c r="B294" s="52"/>
      <c r="D294" s="52"/>
      <c r="F294" s="52"/>
    </row>
    <row r="295" spans="2:6" ht="12.75" x14ac:dyDescent="0.2">
      <c r="B295" s="52"/>
      <c r="D295" s="52"/>
      <c r="F295" s="52"/>
    </row>
    <row r="296" spans="2:6" ht="12.75" x14ac:dyDescent="0.2">
      <c r="B296" s="52"/>
      <c r="D296" s="52"/>
      <c r="F296" s="52"/>
    </row>
    <row r="297" spans="2:6" ht="12.75" x14ac:dyDescent="0.2">
      <c r="B297" s="52"/>
      <c r="D297" s="52"/>
      <c r="F297" s="52"/>
    </row>
    <row r="298" spans="2:6" ht="12.75" x14ac:dyDescent="0.2">
      <c r="B298" s="52"/>
      <c r="D298" s="52"/>
      <c r="F298" s="52"/>
    </row>
    <row r="299" spans="2:6" ht="12.75" x14ac:dyDescent="0.2">
      <c r="B299" s="52"/>
      <c r="D299" s="52"/>
      <c r="F299" s="52"/>
    </row>
    <row r="300" spans="2:6" ht="12.75" x14ac:dyDescent="0.2">
      <c r="B300" s="52"/>
      <c r="D300" s="52"/>
      <c r="F300" s="52"/>
    </row>
    <row r="301" spans="2:6" ht="12.75" x14ac:dyDescent="0.2">
      <c r="B301" s="52"/>
      <c r="D301" s="52"/>
      <c r="F301" s="52"/>
    </row>
    <row r="302" spans="2:6" ht="12.75" x14ac:dyDescent="0.2">
      <c r="B302" s="52"/>
      <c r="D302" s="52"/>
      <c r="F302" s="52"/>
    </row>
    <row r="303" spans="2:6" ht="12.75" x14ac:dyDescent="0.2">
      <c r="B303" s="52"/>
      <c r="D303" s="52"/>
      <c r="F303" s="52"/>
    </row>
    <row r="304" spans="2:6" ht="12.75" x14ac:dyDescent="0.2">
      <c r="B304" s="52"/>
      <c r="D304" s="52"/>
      <c r="F304" s="52"/>
    </row>
    <row r="305" spans="2:6" ht="12.75" x14ac:dyDescent="0.2">
      <c r="B305" s="52"/>
      <c r="D305" s="52"/>
      <c r="F305" s="52"/>
    </row>
    <row r="306" spans="2:6" ht="12.75" x14ac:dyDescent="0.2">
      <c r="B306" s="52"/>
      <c r="D306" s="52"/>
      <c r="F306" s="52"/>
    </row>
    <row r="307" spans="2:6" ht="12.75" x14ac:dyDescent="0.2">
      <c r="B307" s="52"/>
      <c r="D307" s="52"/>
      <c r="F307" s="52"/>
    </row>
    <row r="308" spans="2:6" ht="12.75" x14ac:dyDescent="0.2">
      <c r="B308" s="52"/>
      <c r="D308" s="52"/>
      <c r="F308" s="52"/>
    </row>
    <row r="309" spans="2:6" ht="12.75" x14ac:dyDescent="0.2">
      <c r="B309" s="52"/>
      <c r="D309" s="52"/>
      <c r="F309" s="52"/>
    </row>
    <row r="310" spans="2:6" ht="12.75" x14ac:dyDescent="0.2">
      <c r="B310" s="52"/>
      <c r="D310" s="52"/>
      <c r="F310" s="52"/>
    </row>
    <row r="311" spans="2:6" ht="12.75" x14ac:dyDescent="0.2">
      <c r="B311" s="52"/>
      <c r="D311" s="52"/>
      <c r="F311" s="52"/>
    </row>
    <row r="312" spans="2:6" ht="12.75" x14ac:dyDescent="0.2">
      <c r="B312" s="52"/>
      <c r="D312" s="52"/>
      <c r="F312" s="52"/>
    </row>
    <row r="313" spans="2:6" ht="12.75" x14ac:dyDescent="0.2">
      <c r="B313" s="52"/>
      <c r="D313" s="52"/>
      <c r="F313" s="52"/>
    </row>
    <row r="314" spans="2:6" ht="12.75" x14ac:dyDescent="0.2">
      <c r="B314" s="52"/>
      <c r="D314" s="52"/>
      <c r="F314" s="52"/>
    </row>
    <row r="315" spans="2:6" ht="12.75" x14ac:dyDescent="0.2">
      <c r="B315" s="52"/>
      <c r="D315" s="52"/>
      <c r="F315" s="52"/>
    </row>
    <row r="316" spans="2:6" ht="12.75" x14ac:dyDescent="0.2">
      <c r="B316" s="52"/>
      <c r="D316" s="52"/>
      <c r="F316" s="52"/>
    </row>
    <row r="317" spans="2:6" ht="12.75" x14ac:dyDescent="0.2">
      <c r="B317" s="52"/>
      <c r="D317" s="52"/>
      <c r="F317" s="52"/>
    </row>
    <row r="318" spans="2:6" ht="12.75" x14ac:dyDescent="0.2">
      <c r="B318" s="52"/>
      <c r="D318" s="52"/>
      <c r="F318" s="52"/>
    </row>
    <row r="319" spans="2:6" ht="12.75" x14ac:dyDescent="0.2">
      <c r="B319" s="52"/>
      <c r="D319" s="52"/>
      <c r="F319" s="52"/>
    </row>
    <row r="320" spans="2:6" ht="12.75" x14ac:dyDescent="0.2">
      <c r="B320" s="52"/>
      <c r="D320" s="52"/>
      <c r="F320" s="52"/>
    </row>
    <row r="321" spans="2:6" ht="12.75" x14ac:dyDescent="0.2">
      <c r="B321" s="52"/>
      <c r="D321" s="52"/>
      <c r="F321" s="52"/>
    </row>
    <row r="322" spans="2:6" ht="12.75" x14ac:dyDescent="0.2">
      <c r="B322" s="52"/>
      <c r="D322" s="52"/>
      <c r="F322" s="52"/>
    </row>
    <row r="323" spans="2:6" ht="12.75" x14ac:dyDescent="0.2">
      <c r="B323" s="52"/>
      <c r="D323" s="52"/>
      <c r="F323" s="52"/>
    </row>
    <row r="324" spans="2:6" ht="12.75" x14ac:dyDescent="0.2">
      <c r="B324" s="52"/>
      <c r="D324" s="52"/>
      <c r="F324" s="52"/>
    </row>
    <row r="325" spans="2:6" ht="12.75" x14ac:dyDescent="0.2">
      <c r="B325" s="52"/>
      <c r="D325" s="52"/>
      <c r="F325" s="52"/>
    </row>
    <row r="326" spans="2:6" ht="12.75" x14ac:dyDescent="0.2">
      <c r="B326" s="52"/>
      <c r="D326" s="52"/>
      <c r="F326" s="52"/>
    </row>
    <row r="327" spans="2:6" ht="12.75" x14ac:dyDescent="0.2">
      <c r="B327" s="52"/>
      <c r="D327" s="52"/>
      <c r="F327" s="52"/>
    </row>
    <row r="328" spans="2:6" ht="12.75" x14ac:dyDescent="0.2">
      <c r="B328" s="52"/>
      <c r="D328" s="52"/>
      <c r="F328" s="52"/>
    </row>
    <row r="329" spans="2:6" ht="12.75" x14ac:dyDescent="0.2">
      <c r="B329" s="52"/>
      <c r="D329" s="52"/>
      <c r="F329" s="52"/>
    </row>
    <row r="330" spans="2:6" ht="12.75" x14ac:dyDescent="0.2">
      <c r="B330" s="52"/>
      <c r="D330" s="52"/>
      <c r="F330" s="52"/>
    </row>
    <row r="331" spans="2:6" ht="12.75" x14ac:dyDescent="0.2">
      <c r="B331" s="52"/>
      <c r="D331" s="52"/>
      <c r="F331" s="52"/>
    </row>
    <row r="332" spans="2:6" ht="12.75" x14ac:dyDescent="0.2">
      <c r="B332" s="52"/>
      <c r="D332" s="52"/>
      <c r="F332" s="52"/>
    </row>
    <row r="333" spans="2:6" ht="12.75" x14ac:dyDescent="0.2">
      <c r="B333" s="52"/>
      <c r="D333" s="52"/>
      <c r="F333" s="52"/>
    </row>
    <row r="334" spans="2:6" ht="12.75" x14ac:dyDescent="0.2">
      <c r="B334" s="52"/>
      <c r="D334" s="52"/>
      <c r="F334" s="52"/>
    </row>
    <row r="335" spans="2:6" ht="12.75" x14ac:dyDescent="0.2">
      <c r="B335" s="52"/>
      <c r="D335" s="52"/>
      <c r="F335" s="52"/>
    </row>
    <row r="336" spans="2:6" ht="12.75" x14ac:dyDescent="0.2">
      <c r="B336" s="52"/>
      <c r="D336" s="52"/>
      <c r="F336" s="52"/>
    </row>
    <row r="337" spans="2:6" ht="12.75" x14ac:dyDescent="0.2">
      <c r="B337" s="52"/>
      <c r="D337" s="52"/>
      <c r="F337" s="52"/>
    </row>
    <row r="338" spans="2:6" ht="12.75" x14ac:dyDescent="0.2">
      <c r="B338" s="52"/>
      <c r="D338" s="52"/>
      <c r="F338" s="52"/>
    </row>
    <row r="339" spans="2:6" ht="12.75" x14ac:dyDescent="0.2">
      <c r="B339" s="52"/>
      <c r="D339" s="52"/>
      <c r="F339" s="52"/>
    </row>
    <row r="340" spans="2:6" ht="12.75" x14ac:dyDescent="0.2">
      <c r="B340" s="52"/>
      <c r="D340" s="52"/>
      <c r="F340" s="52"/>
    </row>
    <row r="341" spans="2:6" ht="12.75" x14ac:dyDescent="0.2">
      <c r="B341" s="52"/>
      <c r="D341" s="52"/>
      <c r="F341" s="52"/>
    </row>
    <row r="342" spans="2:6" ht="12.75" x14ac:dyDescent="0.2">
      <c r="B342" s="52"/>
      <c r="D342" s="52"/>
      <c r="F342" s="52"/>
    </row>
    <row r="343" spans="2:6" ht="12.75" x14ac:dyDescent="0.2">
      <c r="B343" s="52"/>
      <c r="D343" s="52"/>
      <c r="F343" s="52"/>
    </row>
    <row r="344" spans="2:6" ht="12.75" x14ac:dyDescent="0.2">
      <c r="B344" s="52"/>
      <c r="D344" s="52"/>
      <c r="F344" s="52"/>
    </row>
    <row r="345" spans="2:6" ht="12.75" x14ac:dyDescent="0.2">
      <c r="B345" s="52"/>
      <c r="D345" s="52"/>
      <c r="F345" s="52"/>
    </row>
    <row r="346" spans="2:6" ht="12.75" x14ac:dyDescent="0.2">
      <c r="B346" s="52"/>
      <c r="D346" s="52"/>
      <c r="F346" s="52"/>
    </row>
    <row r="347" spans="2:6" ht="12.75" x14ac:dyDescent="0.2">
      <c r="B347" s="52"/>
      <c r="D347" s="52"/>
      <c r="F347" s="52"/>
    </row>
    <row r="348" spans="2:6" ht="12.75" x14ac:dyDescent="0.2">
      <c r="B348" s="52"/>
      <c r="D348" s="52"/>
      <c r="F348" s="52"/>
    </row>
    <row r="349" spans="2:6" ht="12.75" x14ac:dyDescent="0.2">
      <c r="B349" s="52"/>
      <c r="D349" s="52"/>
      <c r="F349" s="52"/>
    </row>
    <row r="350" spans="2:6" ht="12.75" x14ac:dyDescent="0.2">
      <c r="B350" s="52"/>
      <c r="D350" s="52"/>
      <c r="F350" s="52"/>
    </row>
    <row r="351" spans="2:6" ht="12.75" x14ac:dyDescent="0.2">
      <c r="B351" s="52"/>
      <c r="D351" s="52"/>
      <c r="F351" s="52"/>
    </row>
    <row r="352" spans="2:6" ht="12.75" x14ac:dyDescent="0.2">
      <c r="B352" s="52"/>
      <c r="D352" s="52"/>
      <c r="F352" s="52"/>
    </row>
    <row r="353" spans="2:6" ht="12.75" x14ac:dyDescent="0.2">
      <c r="B353" s="52"/>
      <c r="D353" s="52"/>
      <c r="F353" s="52"/>
    </row>
    <row r="354" spans="2:6" ht="12.75" x14ac:dyDescent="0.2">
      <c r="B354" s="52"/>
      <c r="D354" s="52"/>
      <c r="F354" s="52"/>
    </row>
    <row r="355" spans="2:6" ht="12.75" x14ac:dyDescent="0.2">
      <c r="B355" s="52"/>
      <c r="D355" s="52"/>
      <c r="F355" s="52"/>
    </row>
    <row r="356" spans="2:6" ht="12.75" x14ac:dyDescent="0.2">
      <c r="B356" s="52"/>
      <c r="D356" s="52"/>
      <c r="F356" s="52"/>
    </row>
    <row r="357" spans="2:6" ht="12.75" x14ac:dyDescent="0.2">
      <c r="B357" s="52"/>
      <c r="D357" s="52"/>
      <c r="F357" s="52"/>
    </row>
    <row r="358" spans="2:6" ht="12.75" x14ac:dyDescent="0.2">
      <c r="B358" s="52"/>
      <c r="D358" s="52"/>
      <c r="F358" s="52"/>
    </row>
    <row r="359" spans="2:6" ht="12.75" x14ac:dyDescent="0.2">
      <c r="B359" s="52"/>
      <c r="D359" s="52"/>
      <c r="F359" s="52"/>
    </row>
    <row r="360" spans="2:6" ht="12.75" x14ac:dyDescent="0.2">
      <c r="B360" s="52"/>
      <c r="D360" s="52"/>
      <c r="F360" s="52"/>
    </row>
    <row r="361" spans="2:6" ht="12.75" x14ac:dyDescent="0.2">
      <c r="B361" s="52"/>
      <c r="D361" s="52"/>
      <c r="F361" s="52"/>
    </row>
    <row r="362" spans="2:6" ht="12.75" x14ac:dyDescent="0.2">
      <c r="B362" s="52"/>
      <c r="D362" s="52"/>
      <c r="F362" s="52"/>
    </row>
    <row r="363" spans="2:6" ht="12.75" x14ac:dyDescent="0.2">
      <c r="B363" s="52"/>
      <c r="D363" s="52"/>
      <c r="F363" s="52"/>
    </row>
    <row r="364" spans="2:6" ht="12.75" x14ac:dyDescent="0.2">
      <c r="B364" s="52"/>
      <c r="D364" s="52"/>
      <c r="F364" s="52"/>
    </row>
    <row r="365" spans="2:6" ht="12.75" x14ac:dyDescent="0.2">
      <c r="B365" s="52"/>
      <c r="D365" s="52"/>
      <c r="F365" s="52"/>
    </row>
    <row r="366" spans="2:6" ht="12.75" x14ac:dyDescent="0.2">
      <c r="B366" s="52"/>
      <c r="D366" s="52"/>
      <c r="F366" s="52"/>
    </row>
    <row r="367" spans="2:6" ht="12.75" x14ac:dyDescent="0.2">
      <c r="B367" s="52"/>
      <c r="D367" s="52"/>
      <c r="F367" s="52"/>
    </row>
    <row r="368" spans="2:6" ht="12.75" x14ac:dyDescent="0.2">
      <c r="B368" s="52"/>
      <c r="D368" s="52"/>
      <c r="F368" s="52"/>
    </row>
    <row r="369" spans="2:6" ht="12.75" x14ac:dyDescent="0.2">
      <c r="B369" s="52"/>
      <c r="D369" s="52"/>
      <c r="F369" s="52"/>
    </row>
    <row r="370" spans="2:6" ht="12.75" x14ac:dyDescent="0.2">
      <c r="B370" s="52"/>
      <c r="D370" s="52"/>
      <c r="F370" s="52"/>
    </row>
    <row r="371" spans="2:6" ht="12.75" x14ac:dyDescent="0.2">
      <c r="B371" s="52"/>
      <c r="D371" s="52"/>
      <c r="F371" s="52"/>
    </row>
    <row r="372" spans="2:6" ht="12.75" x14ac:dyDescent="0.2">
      <c r="B372" s="52"/>
      <c r="D372" s="52"/>
      <c r="F372" s="52"/>
    </row>
    <row r="373" spans="2:6" ht="12.75" x14ac:dyDescent="0.2">
      <c r="B373" s="52"/>
      <c r="D373" s="52"/>
      <c r="F373" s="52"/>
    </row>
    <row r="374" spans="2:6" ht="12.75" x14ac:dyDescent="0.2">
      <c r="B374" s="52"/>
      <c r="D374" s="52"/>
      <c r="F374" s="52"/>
    </row>
    <row r="375" spans="2:6" ht="12.75" x14ac:dyDescent="0.2">
      <c r="B375" s="52"/>
      <c r="D375" s="52"/>
      <c r="F375" s="52"/>
    </row>
    <row r="376" spans="2:6" ht="12.75" x14ac:dyDescent="0.2">
      <c r="B376" s="52"/>
      <c r="D376" s="52"/>
      <c r="F376" s="52"/>
    </row>
    <row r="377" spans="2:6" ht="12.75" x14ac:dyDescent="0.2">
      <c r="B377" s="52"/>
      <c r="D377" s="52"/>
      <c r="F377" s="52"/>
    </row>
    <row r="378" spans="2:6" ht="12.75" x14ac:dyDescent="0.2">
      <c r="B378" s="52"/>
      <c r="D378" s="52"/>
      <c r="F378" s="52"/>
    </row>
    <row r="379" spans="2:6" ht="12.75" x14ac:dyDescent="0.2">
      <c r="B379" s="52"/>
      <c r="D379" s="52"/>
      <c r="F379" s="52"/>
    </row>
    <row r="380" spans="2:6" ht="12.75" x14ac:dyDescent="0.2">
      <c r="B380" s="52"/>
      <c r="D380" s="52"/>
      <c r="F380" s="52"/>
    </row>
    <row r="381" spans="2:6" ht="12.75" x14ac:dyDescent="0.2">
      <c r="B381" s="52"/>
      <c r="D381" s="52"/>
      <c r="F381" s="52"/>
    </row>
    <row r="382" spans="2:6" ht="12.75" x14ac:dyDescent="0.2">
      <c r="B382" s="52"/>
      <c r="D382" s="52"/>
      <c r="F382" s="52"/>
    </row>
    <row r="383" spans="2:6" ht="12.75" x14ac:dyDescent="0.2">
      <c r="B383" s="52"/>
      <c r="D383" s="52"/>
      <c r="F383" s="52"/>
    </row>
    <row r="384" spans="2:6" ht="12.75" x14ac:dyDescent="0.2">
      <c r="B384" s="52"/>
      <c r="D384" s="52"/>
      <c r="F384" s="52"/>
    </row>
    <row r="385" spans="2:6" ht="12.75" x14ac:dyDescent="0.2">
      <c r="B385" s="52"/>
      <c r="D385" s="52"/>
      <c r="F385" s="52"/>
    </row>
    <row r="386" spans="2:6" ht="12.75" x14ac:dyDescent="0.2">
      <c r="B386" s="52"/>
      <c r="D386" s="52"/>
      <c r="F386" s="52"/>
    </row>
    <row r="387" spans="2:6" ht="12.75" x14ac:dyDescent="0.2">
      <c r="B387" s="52"/>
      <c r="D387" s="52"/>
      <c r="F387" s="52"/>
    </row>
    <row r="388" spans="2:6" ht="12.75" x14ac:dyDescent="0.2">
      <c r="B388" s="52"/>
      <c r="D388" s="52"/>
      <c r="F388" s="52"/>
    </row>
    <row r="389" spans="2:6" ht="12.75" x14ac:dyDescent="0.2">
      <c r="B389" s="52"/>
      <c r="D389" s="52"/>
      <c r="F389" s="52"/>
    </row>
    <row r="390" spans="2:6" ht="12.75" x14ac:dyDescent="0.2">
      <c r="B390" s="52"/>
      <c r="D390" s="52"/>
      <c r="F390" s="52"/>
    </row>
    <row r="391" spans="2:6" ht="12.75" x14ac:dyDescent="0.2">
      <c r="B391" s="52"/>
      <c r="D391" s="52"/>
      <c r="F391" s="52"/>
    </row>
    <row r="392" spans="2:6" ht="12.75" x14ac:dyDescent="0.2">
      <c r="B392" s="52"/>
      <c r="D392" s="52"/>
      <c r="F392" s="52"/>
    </row>
    <row r="393" spans="2:6" ht="12.75" x14ac:dyDescent="0.2">
      <c r="B393" s="52"/>
      <c r="D393" s="52"/>
      <c r="F393" s="52"/>
    </row>
    <row r="394" spans="2:6" ht="12.75" x14ac:dyDescent="0.2">
      <c r="B394" s="52"/>
      <c r="D394" s="52"/>
      <c r="F394" s="52"/>
    </row>
    <row r="395" spans="2:6" ht="12.75" x14ac:dyDescent="0.2">
      <c r="B395" s="52"/>
      <c r="D395" s="52"/>
      <c r="F395" s="52"/>
    </row>
    <row r="396" spans="2:6" ht="12.75" x14ac:dyDescent="0.2">
      <c r="B396" s="52"/>
      <c r="D396" s="52"/>
      <c r="F396" s="52"/>
    </row>
    <row r="397" spans="2:6" ht="12.75" x14ac:dyDescent="0.2">
      <c r="B397" s="52"/>
      <c r="D397" s="52"/>
      <c r="F397" s="52"/>
    </row>
    <row r="398" spans="2:6" ht="12.75" x14ac:dyDescent="0.2">
      <c r="B398" s="52"/>
      <c r="D398" s="52"/>
      <c r="F398" s="52"/>
    </row>
    <row r="399" spans="2:6" ht="12.75" x14ac:dyDescent="0.2">
      <c r="B399" s="52"/>
      <c r="D399" s="52"/>
      <c r="F399" s="52"/>
    </row>
    <row r="400" spans="2:6" ht="12.75" x14ac:dyDescent="0.2">
      <c r="B400" s="52"/>
      <c r="D400" s="52"/>
      <c r="F400" s="52"/>
    </row>
    <row r="401" spans="2:6" ht="12.75" x14ac:dyDescent="0.2">
      <c r="B401" s="52"/>
      <c r="D401" s="52"/>
      <c r="F401" s="52"/>
    </row>
    <row r="402" spans="2:6" ht="12.75" x14ac:dyDescent="0.2">
      <c r="B402" s="52"/>
      <c r="D402" s="52"/>
      <c r="F402" s="52"/>
    </row>
    <row r="403" spans="2:6" ht="12.75" x14ac:dyDescent="0.2">
      <c r="B403" s="52"/>
      <c r="D403" s="52"/>
      <c r="F403" s="52"/>
    </row>
    <row r="404" spans="2:6" ht="12.75" x14ac:dyDescent="0.2">
      <c r="B404" s="52"/>
      <c r="D404" s="52"/>
      <c r="F404" s="52"/>
    </row>
    <row r="405" spans="2:6" ht="12.75" x14ac:dyDescent="0.2">
      <c r="B405" s="52"/>
      <c r="D405" s="52"/>
      <c r="F405" s="52"/>
    </row>
    <row r="406" spans="2:6" ht="12.75" x14ac:dyDescent="0.2">
      <c r="B406" s="52"/>
      <c r="D406" s="52"/>
      <c r="F406" s="52"/>
    </row>
    <row r="407" spans="2:6" ht="12.75" x14ac:dyDescent="0.2">
      <c r="B407" s="52"/>
      <c r="D407" s="52"/>
      <c r="F407" s="52"/>
    </row>
    <row r="408" spans="2:6" ht="12.75" x14ac:dyDescent="0.2">
      <c r="B408" s="52"/>
      <c r="D408" s="52"/>
      <c r="F408" s="52"/>
    </row>
    <row r="409" spans="2:6" ht="12.75" x14ac:dyDescent="0.2">
      <c r="B409" s="52"/>
      <c r="D409" s="52"/>
      <c r="F409" s="52"/>
    </row>
    <row r="410" spans="2:6" ht="12.75" x14ac:dyDescent="0.2">
      <c r="B410" s="52"/>
      <c r="D410" s="52"/>
      <c r="F410" s="52"/>
    </row>
    <row r="411" spans="2:6" ht="12.75" x14ac:dyDescent="0.2">
      <c r="B411" s="52"/>
      <c r="D411" s="52"/>
      <c r="F411" s="52"/>
    </row>
    <row r="412" spans="2:6" ht="12.75" x14ac:dyDescent="0.2">
      <c r="B412" s="52"/>
      <c r="D412" s="52"/>
      <c r="F412" s="52"/>
    </row>
    <row r="413" spans="2:6" ht="12.75" x14ac:dyDescent="0.2">
      <c r="B413" s="52"/>
      <c r="D413" s="52"/>
      <c r="F413" s="52"/>
    </row>
    <row r="414" spans="2:6" ht="12.75" x14ac:dyDescent="0.2">
      <c r="B414" s="52"/>
      <c r="D414" s="52"/>
      <c r="F414" s="52"/>
    </row>
    <row r="415" spans="2:6" ht="12.75" x14ac:dyDescent="0.2">
      <c r="B415" s="52"/>
      <c r="D415" s="52"/>
      <c r="F415" s="52"/>
    </row>
    <row r="416" spans="2:6" ht="12.75" x14ac:dyDescent="0.2">
      <c r="B416" s="52"/>
      <c r="D416" s="52"/>
      <c r="F416" s="52"/>
    </row>
    <row r="417" spans="2:6" ht="12.75" x14ac:dyDescent="0.2">
      <c r="B417" s="52"/>
      <c r="D417" s="52"/>
      <c r="F417" s="52"/>
    </row>
    <row r="418" spans="2:6" ht="12.75" x14ac:dyDescent="0.2">
      <c r="B418" s="52"/>
      <c r="D418" s="52"/>
      <c r="F418" s="52"/>
    </row>
    <row r="419" spans="2:6" ht="12.75" x14ac:dyDescent="0.2">
      <c r="B419" s="52"/>
      <c r="D419" s="52"/>
      <c r="F419" s="52"/>
    </row>
    <row r="420" spans="2:6" ht="12.75" x14ac:dyDescent="0.2">
      <c r="B420" s="52"/>
      <c r="D420" s="52"/>
      <c r="F420" s="52"/>
    </row>
    <row r="421" spans="2:6" ht="12.75" x14ac:dyDescent="0.2">
      <c r="B421" s="52"/>
      <c r="D421" s="52"/>
      <c r="F421" s="52"/>
    </row>
    <row r="422" spans="2:6" ht="12.75" x14ac:dyDescent="0.2">
      <c r="B422" s="52"/>
      <c r="D422" s="52"/>
      <c r="F422" s="52"/>
    </row>
    <row r="423" spans="2:6" ht="12.75" x14ac:dyDescent="0.2">
      <c r="B423" s="52"/>
      <c r="D423" s="52"/>
      <c r="F423" s="52"/>
    </row>
    <row r="424" spans="2:6" ht="12.75" x14ac:dyDescent="0.2">
      <c r="B424" s="52"/>
      <c r="D424" s="52"/>
      <c r="F424" s="52"/>
    </row>
    <row r="425" spans="2:6" ht="12.75" x14ac:dyDescent="0.2">
      <c r="B425" s="52"/>
      <c r="D425" s="52"/>
      <c r="F425" s="52"/>
    </row>
    <row r="426" spans="2:6" ht="12.75" x14ac:dyDescent="0.2">
      <c r="B426" s="52"/>
      <c r="D426" s="52"/>
      <c r="F426" s="52"/>
    </row>
    <row r="427" spans="2:6" ht="12.75" x14ac:dyDescent="0.2">
      <c r="B427" s="52"/>
      <c r="D427" s="52"/>
      <c r="F427" s="52"/>
    </row>
    <row r="428" spans="2:6" ht="12.75" x14ac:dyDescent="0.2">
      <c r="B428" s="52"/>
      <c r="D428" s="52"/>
      <c r="F428" s="52"/>
    </row>
    <row r="429" spans="2:6" ht="12.75" x14ac:dyDescent="0.2">
      <c r="B429" s="52"/>
      <c r="D429" s="52"/>
      <c r="F429" s="52"/>
    </row>
    <row r="430" spans="2:6" ht="12.75" x14ac:dyDescent="0.2">
      <c r="B430" s="52"/>
      <c r="D430" s="52"/>
      <c r="F430" s="52"/>
    </row>
    <row r="431" spans="2:6" ht="12.75" x14ac:dyDescent="0.2">
      <c r="B431" s="52"/>
      <c r="D431" s="52"/>
      <c r="F431" s="52"/>
    </row>
    <row r="432" spans="2:6" ht="12.75" x14ac:dyDescent="0.2">
      <c r="B432" s="52"/>
      <c r="D432" s="52"/>
      <c r="F432" s="52"/>
    </row>
    <row r="433" spans="2:6" ht="12.75" x14ac:dyDescent="0.2">
      <c r="B433" s="52"/>
      <c r="D433" s="52"/>
      <c r="F433" s="52"/>
    </row>
    <row r="434" spans="2:6" ht="12.75" x14ac:dyDescent="0.2">
      <c r="B434" s="52"/>
      <c r="D434" s="52"/>
      <c r="F434" s="52"/>
    </row>
    <row r="435" spans="2:6" ht="12.75" x14ac:dyDescent="0.2">
      <c r="B435" s="52"/>
      <c r="D435" s="52"/>
      <c r="F435" s="52"/>
    </row>
    <row r="436" spans="2:6" ht="12.75" x14ac:dyDescent="0.2">
      <c r="B436" s="52"/>
      <c r="D436" s="52"/>
      <c r="F436" s="52"/>
    </row>
    <row r="437" spans="2:6" ht="12.75" x14ac:dyDescent="0.2">
      <c r="B437" s="52"/>
      <c r="D437" s="52"/>
      <c r="F437" s="52"/>
    </row>
    <row r="438" spans="2:6" ht="12.75" x14ac:dyDescent="0.2">
      <c r="B438" s="52"/>
      <c r="D438" s="52"/>
      <c r="F438" s="52"/>
    </row>
    <row r="439" spans="2:6" ht="12.75" x14ac:dyDescent="0.2">
      <c r="B439" s="52"/>
      <c r="D439" s="52"/>
      <c r="F439" s="52"/>
    </row>
    <row r="440" spans="2:6" ht="12.75" x14ac:dyDescent="0.2">
      <c r="B440" s="52"/>
      <c r="D440" s="52"/>
      <c r="F440" s="52"/>
    </row>
    <row r="441" spans="2:6" ht="12.75" x14ac:dyDescent="0.2">
      <c r="B441" s="52"/>
      <c r="D441" s="52"/>
      <c r="F441" s="52"/>
    </row>
    <row r="442" spans="2:6" ht="12.75" x14ac:dyDescent="0.2">
      <c r="B442" s="52"/>
      <c r="D442" s="52"/>
      <c r="F442" s="52"/>
    </row>
    <row r="443" spans="2:6" ht="12.75" x14ac:dyDescent="0.2">
      <c r="B443" s="52"/>
      <c r="D443" s="52"/>
      <c r="F443" s="52"/>
    </row>
    <row r="444" spans="2:6" ht="12.75" x14ac:dyDescent="0.2">
      <c r="B444" s="52"/>
      <c r="D444" s="52"/>
      <c r="F444" s="52"/>
    </row>
    <row r="445" spans="2:6" ht="12.75" x14ac:dyDescent="0.2">
      <c r="B445" s="52"/>
      <c r="D445" s="52"/>
      <c r="F445" s="52"/>
    </row>
    <row r="446" spans="2:6" ht="12.75" x14ac:dyDescent="0.2">
      <c r="B446" s="52"/>
      <c r="D446" s="52"/>
      <c r="F446" s="52"/>
    </row>
    <row r="447" spans="2:6" ht="12.75" x14ac:dyDescent="0.2">
      <c r="B447" s="52"/>
      <c r="D447" s="52"/>
      <c r="F447" s="52"/>
    </row>
    <row r="448" spans="2:6" ht="12.75" x14ac:dyDescent="0.2">
      <c r="B448" s="52"/>
      <c r="D448" s="52"/>
      <c r="F448" s="52"/>
    </row>
    <row r="449" spans="2:6" ht="12.75" x14ac:dyDescent="0.2">
      <c r="B449" s="52"/>
      <c r="D449" s="52"/>
      <c r="F449" s="52"/>
    </row>
    <row r="450" spans="2:6" ht="12.75" x14ac:dyDescent="0.2">
      <c r="B450" s="52"/>
      <c r="D450" s="52"/>
      <c r="F450" s="52"/>
    </row>
    <row r="451" spans="2:6" ht="12.75" x14ac:dyDescent="0.2">
      <c r="B451" s="52"/>
      <c r="D451" s="52"/>
      <c r="F451" s="52"/>
    </row>
    <row r="452" spans="2:6" ht="12.75" x14ac:dyDescent="0.2">
      <c r="B452" s="52"/>
      <c r="D452" s="52"/>
      <c r="F452" s="52"/>
    </row>
    <row r="453" spans="2:6" ht="12.75" x14ac:dyDescent="0.2">
      <c r="B453" s="52"/>
      <c r="D453" s="52"/>
      <c r="F453" s="52"/>
    </row>
    <row r="454" spans="2:6" ht="12.75" x14ac:dyDescent="0.2">
      <c r="B454" s="52"/>
      <c r="D454" s="52"/>
      <c r="F454" s="52"/>
    </row>
    <row r="455" spans="2:6" ht="12.75" x14ac:dyDescent="0.2">
      <c r="B455" s="52"/>
      <c r="D455" s="52"/>
      <c r="F455" s="52"/>
    </row>
    <row r="456" spans="2:6" ht="12.75" x14ac:dyDescent="0.2">
      <c r="B456" s="52"/>
      <c r="D456" s="52"/>
      <c r="F456" s="52"/>
    </row>
    <row r="457" spans="2:6" ht="12.75" x14ac:dyDescent="0.2">
      <c r="B457" s="52"/>
      <c r="D457" s="52"/>
      <c r="F457" s="52"/>
    </row>
    <row r="458" spans="2:6" ht="12.75" x14ac:dyDescent="0.2">
      <c r="B458" s="52"/>
      <c r="D458" s="52"/>
      <c r="F458" s="52"/>
    </row>
    <row r="459" spans="2:6" ht="12.75" x14ac:dyDescent="0.2">
      <c r="B459" s="52"/>
      <c r="D459" s="52"/>
      <c r="F459" s="52"/>
    </row>
    <row r="460" spans="2:6" ht="12.75" x14ac:dyDescent="0.2">
      <c r="B460" s="52"/>
      <c r="D460" s="52"/>
      <c r="F460" s="52"/>
    </row>
    <row r="461" spans="2:6" ht="12.75" x14ac:dyDescent="0.2">
      <c r="B461" s="52"/>
      <c r="D461" s="52"/>
      <c r="F461" s="52"/>
    </row>
    <row r="462" spans="2:6" ht="12.75" x14ac:dyDescent="0.2">
      <c r="B462" s="52"/>
      <c r="D462" s="52"/>
      <c r="F462" s="52"/>
    </row>
    <row r="463" spans="2:6" ht="12.75" x14ac:dyDescent="0.2">
      <c r="B463" s="52"/>
      <c r="D463" s="52"/>
      <c r="F463" s="52"/>
    </row>
    <row r="464" spans="2:6" ht="12.75" x14ac:dyDescent="0.2">
      <c r="B464" s="52"/>
      <c r="D464" s="52"/>
      <c r="F464" s="52"/>
    </row>
    <row r="465" spans="2:6" ht="12.75" x14ac:dyDescent="0.2">
      <c r="B465" s="52"/>
      <c r="D465" s="52"/>
      <c r="F465" s="52"/>
    </row>
    <row r="466" spans="2:6" ht="12.75" x14ac:dyDescent="0.2">
      <c r="B466" s="52"/>
      <c r="D466" s="52"/>
      <c r="F466" s="52"/>
    </row>
    <row r="467" spans="2:6" ht="12.75" x14ac:dyDescent="0.2">
      <c r="B467" s="52"/>
      <c r="D467" s="52"/>
      <c r="F467" s="52"/>
    </row>
    <row r="468" spans="2:6" ht="12.75" x14ac:dyDescent="0.2">
      <c r="B468" s="52"/>
      <c r="D468" s="52"/>
      <c r="F468" s="52"/>
    </row>
    <row r="469" spans="2:6" ht="12.75" x14ac:dyDescent="0.2">
      <c r="B469" s="52"/>
      <c r="D469" s="52"/>
      <c r="F469" s="52"/>
    </row>
    <row r="470" spans="2:6" ht="12.75" x14ac:dyDescent="0.2">
      <c r="B470" s="52"/>
      <c r="D470" s="52"/>
      <c r="F470" s="52"/>
    </row>
    <row r="471" spans="2:6" ht="12.75" x14ac:dyDescent="0.2">
      <c r="B471" s="52"/>
      <c r="D471" s="52"/>
      <c r="F471" s="52"/>
    </row>
    <row r="472" spans="2:6" ht="12.75" x14ac:dyDescent="0.2">
      <c r="B472" s="52"/>
      <c r="D472" s="52"/>
      <c r="F472" s="52"/>
    </row>
    <row r="473" spans="2:6" ht="12.75" x14ac:dyDescent="0.2">
      <c r="B473" s="52"/>
      <c r="D473" s="52"/>
      <c r="F473" s="52"/>
    </row>
    <row r="474" spans="2:6" ht="12.75" x14ac:dyDescent="0.2">
      <c r="B474" s="52"/>
      <c r="D474" s="52"/>
      <c r="F474" s="52"/>
    </row>
    <row r="475" spans="2:6" ht="12.75" x14ac:dyDescent="0.2">
      <c r="B475" s="52"/>
      <c r="D475" s="52"/>
      <c r="F475" s="52"/>
    </row>
    <row r="476" spans="2:6" ht="12.75" x14ac:dyDescent="0.2">
      <c r="B476" s="52"/>
      <c r="D476" s="52"/>
      <c r="F476" s="52"/>
    </row>
    <row r="477" spans="2:6" ht="12.75" x14ac:dyDescent="0.2">
      <c r="B477" s="52"/>
      <c r="D477" s="52"/>
      <c r="F477" s="52"/>
    </row>
    <row r="478" spans="2:6" ht="12.75" x14ac:dyDescent="0.2">
      <c r="B478" s="52"/>
      <c r="D478" s="52"/>
      <c r="F478" s="52"/>
    </row>
    <row r="479" spans="2:6" ht="12.75" x14ac:dyDescent="0.2">
      <c r="B479" s="52"/>
      <c r="D479" s="52"/>
      <c r="F479" s="52"/>
    </row>
    <row r="480" spans="2:6" ht="12.75" x14ac:dyDescent="0.2">
      <c r="B480" s="52"/>
      <c r="D480" s="52"/>
      <c r="F480" s="52"/>
    </row>
    <row r="481" spans="2:6" ht="12.75" x14ac:dyDescent="0.2">
      <c r="B481" s="52"/>
      <c r="D481" s="52"/>
      <c r="F481" s="52"/>
    </row>
    <row r="482" spans="2:6" ht="12.75" x14ac:dyDescent="0.2">
      <c r="B482" s="52"/>
      <c r="D482" s="52"/>
      <c r="F482" s="52"/>
    </row>
    <row r="483" spans="2:6" ht="12.75" x14ac:dyDescent="0.2">
      <c r="B483" s="52"/>
      <c r="D483" s="52"/>
      <c r="F483" s="52"/>
    </row>
    <row r="484" spans="2:6" ht="12.75" x14ac:dyDescent="0.2">
      <c r="B484" s="52"/>
      <c r="D484" s="52"/>
      <c r="F484" s="52"/>
    </row>
    <row r="485" spans="2:6" ht="12.75" x14ac:dyDescent="0.2">
      <c r="B485" s="52"/>
      <c r="D485" s="52"/>
      <c r="F485" s="52"/>
    </row>
    <row r="486" spans="2:6" ht="12.75" x14ac:dyDescent="0.2">
      <c r="B486" s="52"/>
      <c r="D486" s="52"/>
      <c r="F486" s="52"/>
    </row>
    <row r="487" spans="2:6" ht="12.75" x14ac:dyDescent="0.2">
      <c r="B487" s="52"/>
      <c r="D487" s="52"/>
      <c r="F487" s="52"/>
    </row>
    <row r="488" spans="2:6" ht="12.75" x14ac:dyDescent="0.2">
      <c r="B488" s="52"/>
      <c r="D488" s="52"/>
      <c r="F488" s="52"/>
    </row>
    <row r="489" spans="2:6" ht="12.75" x14ac:dyDescent="0.2">
      <c r="B489" s="52"/>
      <c r="D489" s="52"/>
      <c r="F489" s="52"/>
    </row>
    <row r="490" spans="2:6" ht="12.75" x14ac:dyDescent="0.2">
      <c r="B490" s="52"/>
      <c r="D490" s="52"/>
      <c r="F490" s="52"/>
    </row>
    <row r="491" spans="2:6" ht="12.75" x14ac:dyDescent="0.2">
      <c r="B491" s="52"/>
      <c r="D491" s="52"/>
      <c r="F491" s="52"/>
    </row>
    <row r="492" spans="2:6" ht="12.75" x14ac:dyDescent="0.2">
      <c r="B492" s="52"/>
      <c r="D492" s="52"/>
      <c r="F492" s="52"/>
    </row>
    <row r="493" spans="2:6" ht="12.75" x14ac:dyDescent="0.2">
      <c r="B493" s="52"/>
      <c r="D493" s="52"/>
      <c r="F493" s="52"/>
    </row>
    <row r="494" spans="2:6" ht="12.75" x14ac:dyDescent="0.2">
      <c r="B494" s="52"/>
      <c r="D494" s="52"/>
      <c r="F494" s="52"/>
    </row>
    <row r="495" spans="2:6" ht="12.75" x14ac:dyDescent="0.2">
      <c r="B495" s="52"/>
      <c r="D495" s="52"/>
      <c r="F495" s="52"/>
    </row>
    <row r="496" spans="2:6" ht="12.75" x14ac:dyDescent="0.2">
      <c r="B496" s="52"/>
      <c r="D496" s="52"/>
      <c r="F496" s="52"/>
    </row>
    <row r="497" spans="2:6" ht="12.75" x14ac:dyDescent="0.2">
      <c r="B497" s="52"/>
      <c r="D497" s="52"/>
      <c r="F497" s="52"/>
    </row>
    <row r="498" spans="2:6" ht="12.75" x14ac:dyDescent="0.2">
      <c r="B498" s="52"/>
      <c r="D498" s="52"/>
      <c r="F498" s="52"/>
    </row>
    <row r="499" spans="2:6" ht="12.75" x14ac:dyDescent="0.2">
      <c r="B499" s="52"/>
      <c r="D499" s="52"/>
      <c r="F499" s="52"/>
    </row>
    <row r="500" spans="2:6" ht="12.75" x14ac:dyDescent="0.2">
      <c r="B500" s="52"/>
      <c r="D500" s="52"/>
      <c r="F500" s="52"/>
    </row>
    <row r="501" spans="2:6" ht="12.75" x14ac:dyDescent="0.2">
      <c r="B501" s="52"/>
      <c r="D501" s="52"/>
      <c r="F501" s="52"/>
    </row>
    <row r="502" spans="2:6" ht="12.75" x14ac:dyDescent="0.2">
      <c r="B502" s="52"/>
      <c r="D502" s="52"/>
      <c r="F502" s="52"/>
    </row>
    <row r="503" spans="2:6" ht="12.75" x14ac:dyDescent="0.2">
      <c r="B503" s="52"/>
      <c r="D503" s="52"/>
      <c r="F503" s="52"/>
    </row>
    <row r="504" spans="2:6" ht="12.75" x14ac:dyDescent="0.2">
      <c r="B504" s="52"/>
      <c r="D504" s="52"/>
      <c r="F504" s="52"/>
    </row>
    <row r="505" spans="2:6" ht="12.75" x14ac:dyDescent="0.2">
      <c r="B505" s="52"/>
      <c r="D505" s="52"/>
      <c r="F505" s="52"/>
    </row>
    <row r="506" spans="2:6" ht="12.75" x14ac:dyDescent="0.2">
      <c r="B506" s="52"/>
      <c r="D506" s="52"/>
      <c r="F506" s="52"/>
    </row>
    <row r="507" spans="2:6" ht="12.75" x14ac:dyDescent="0.2">
      <c r="B507" s="52"/>
      <c r="D507" s="52"/>
      <c r="F507" s="52"/>
    </row>
    <row r="508" spans="2:6" ht="12.75" x14ac:dyDescent="0.2">
      <c r="B508" s="52"/>
      <c r="D508" s="52"/>
      <c r="F508" s="52"/>
    </row>
    <row r="509" spans="2:6" ht="12.75" x14ac:dyDescent="0.2">
      <c r="B509" s="52"/>
      <c r="D509" s="52"/>
      <c r="F509" s="52"/>
    </row>
    <row r="510" spans="2:6" ht="12.75" x14ac:dyDescent="0.2">
      <c r="B510" s="52"/>
      <c r="D510" s="52"/>
      <c r="F510" s="52"/>
    </row>
    <row r="511" spans="2:6" ht="12.75" x14ac:dyDescent="0.2">
      <c r="B511" s="52"/>
      <c r="D511" s="52"/>
      <c r="F511" s="52"/>
    </row>
    <row r="512" spans="2:6" ht="12.75" x14ac:dyDescent="0.2">
      <c r="B512" s="52"/>
      <c r="D512" s="52"/>
      <c r="F512" s="52"/>
    </row>
    <row r="513" spans="2:6" ht="12.75" x14ac:dyDescent="0.2">
      <c r="B513" s="52"/>
      <c r="D513" s="52"/>
      <c r="F513" s="52"/>
    </row>
    <row r="514" spans="2:6" ht="12.75" x14ac:dyDescent="0.2">
      <c r="B514" s="52"/>
      <c r="D514" s="52"/>
      <c r="F514" s="52"/>
    </row>
    <row r="515" spans="2:6" ht="12.75" x14ac:dyDescent="0.2">
      <c r="B515" s="52"/>
      <c r="D515" s="52"/>
      <c r="F515" s="52"/>
    </row>
    <row r="516" spans="2:6" ht="12.75" x14ac:dyDescent="0.2">
      <c r="B516" s="52"/>
      <c r="D516" s="52"/>
      <c r="F516" s="52"/>
    </row>
    <row r="517" spans="2:6" ht="12.75" x14ac:dyDescent="0.2">
      <c r="B517" s="52"/>
      <c r="D517" s="52"/>
      <c r="F517" s="52"/>
    </row>
    <row r="518" spans="2:6" ht="12.75" x14ac:dyDescent="0.2">
      <c r="B518" s="52"/>
      <c r="D518" s="52"/>
      <c r="F518" s="52"/>
    </row>
    <row r="519" spans="2:6" ht="12.75" x14ac:dyDescent="0.2">
      <c r="B519" s="52"/>
      <c r="D519" s="52"/>
      <c r="F519" s="52"/>
    </row>
    <row r="520" spans="2:6" ht="12.75" x14ac:dyDescent="0.2">
      <c r="B520" s="52"/>
      <c r="D520" s="52"/>
      <c r="F520" s="52"/>
    </row>
    <row r="521" spans="2:6" ht="12.75" x14ac:dyDescent="0.2">
      <c r="B521" s="52"/>
      <c r="D521" s="52"/>
      <c r="F521" s="52"/>
    </row>
    <row r="522" spans="2:6" ht="12.75" x14ac:dyDescent="0.2">
      <c r="B522" s="52"/>
      <c r="D522" s="52"/>
      <c r="F522" s="52"/>
    </row>
    <row r="523" spans="2:6" ht="12.75" x14ac:dyDescent="0.2">
      <c r="B523" s="52"/>
      <c r="D523" s="52"/>
      <c r="F523" s="52"/>
    </row>
    <row r="524" spans="2:6" ht="12.75" x14ac:dyDescent="0.2">
      <c r="B524" s="52"/>
      <c r="D524" s="52"/>
      <c r="F524" s="52"/>
    </row>
    <row r="525" spans="2:6" ht="12.75" x14ac:dyDescent="0.2">
      <c r="B525" s="52"/>
      <c r="D525" s="52"/>
      <c r="F525" s="52"/>
    </row>
    <row r="526" spans="2:6" ht="12.75" x14ac:dyDescent="0.2">
      <c r="B526" s="52"/>
      <c r="D526" s="52"/>
      <c r="F526" s="52"/>
    </row>
    <row r="527" spans="2:6" ht="12.75" x14ac:dyDescent="0.2">
      <c r="B527" s="52"/>
      <c r="D527" s="52"/>
      <c r="F527" s="52"/>
    </row>
    <row r="528" spans="2:6" ht="12.75" x14ac:dyDescent="0.2">
      <c r="B528" s="52"/>
      <c r="D528" s="52"/>
      <c r="F528" s="52"/>
    </row>
    <row r="529" spans="2:6" ht="12.75" x14ac:dyDescent="0.2">
      <c r="B529" s="52"/>
      <c r="D529" s="52"/>
      <c r="F529" s="52"/>
    </row>
    <row r="530" spans="2:6" ht="12.75" x14ac:dyDescent="0.2">
      <c r="B530" s="52"/>
      <c r="D530" s="52"/>
      <c r="F530" s="52"/>
    </row>
    <row r="531" spans="2:6" ht="12.75" x14ac:dyDescent="0.2">
      <c r="B531" s="52"/>
      <c r="D531" s="52"/>
      <c r="F531" s="52"/>
    </row>
    <row r="532" spans="2:6" ht="12.75" x14ac:dyDescent="0.2">
      <c r="B532" s="52"/>
      <c r="D532" s="52"/>
      <c r="F532" s="52"/>
    </row>
    <row r="533" spans="2:6" ht="12.75" x14ac:dyDescent="0.2">
      <c r="B533" s="52"/>
      <c r="D533" s="52"/>
      <c r="F533" s="52"/>
    </row>
    <row r="534" spans="2:6" ht="12.75" x14ac:dyDescent="0.2">
      <c r="B534" s="52"/>
      <c r="D534" s="52"/>
      <c r="F534" s="52"/>
    </row>
    <row r="535" spans="2:6" ht="12.75" x14ac:dyDescent="0.2">
      <c r="B535" s="52"/>
      <c r="D535" s="52"/>
      <c r="F535" s="52"/>
    </row>
    <row r="536" spans="2:6" ht="12.75" x14ac:dyDescent="0.2">
      <c r="B536" s="52"/>
      <c r="D536" s="52"/>
      <c r="F536" s="52"/>
    </row>
    <row r="537" spans="2:6" ht="12.75" x14ac:dyDescent="0.2">
      <c r="B537" s="52"/>
      <c r="D537" s="52"/>
      <c r="F537" s="52"/>
    </row>
    <row r="538" spans="2:6" ht="12.75" x14ac:dyDescent="0.2">
      <c r="B538" s="52"/>
      <c r="D538" s="52"/>
      <c r="F538" s="52"/>
    </row>
    <row r="539" spans="2:6" ht="12.75" x14ac:dyDescent="0.2">
      <c r="B539" s="52"/>
      <c r="D539" s="52"/>
      <c r="F539" s="52"/>
    </row>
    <row r="540" spans="2:6" ht="12.75" x14ac:dyDescent="0.2">
      <c r="B540" s="52"/>
      <c r="D540" s="52"/>
      <c r="F540" s="52"/>
    </row>
    <row r="541" spans="2:6" ht="12.75" x14ac:dyDescent="0.2">
      <c r="B541" s="52"/>
      <c r="D541" s="52"/>
      <c r="F541" s="52"/>
    </row>
    <row r="542" spans="2:6" ht="12.75" x14ac:dyDescent="0.2">
      <c r="B542" s="52"/>
      <c r="D542" s="52"/>
      <c r="F542" s="52"/>
    </row>
    <row r="543" spans="2:6" ht="12.75" x14ac:dyDescent="0.2">
      <c r="B543" s="52"/>
      <c r="D543" s="52"/>
      <c r="F543" s="52"/>
    </row>
    <row r="544" spans="2:6" ht="12.75" x14ac:dyDescent="0.2">
      <c r="B544" s="52"/>
      <c r="D544" s="52"/>
      <c r="F544" s="52"/>
    </row>
    <row r="545" spans="2:6" ht="12.75" x14ac:dyDescent="0.2">
      <c r="B545" s="52"/>
      <c r="D545" s="52"/>
      <c r="F545" s="52"/>
    </row>
    <row r="546" spans="2:6" ht="12.75" x14ac:dyDescent="0.2">
      <c r="B546" s="52"/>
      <c r="D546" s="52"/>
      <c r="F546" s="52"/>
    </row>
    <row r="547" spans="2:6" ht="12.75" x14ac:dyDescent="0.2">
      <c r="B547" s="52"/>
      <c r="D547" s="52"/>
      <c r="F547" s="52"/>
    </row>
    <row r="548" spans="2:6" ht="12.75" x14ac:dyDescent="0.2">
      <c r="B548" s="52"/>
      <c r="D548" s="52"/>
      <c r="F548" s="52"/>
    </row>
    <row r="549" spans="2:6" ht="12.75" x14ac:dyDescent="0.2">
      <c r="B549" s="52"/>
      <c r="D549" s="52"/>
      <c r="F549" s="52"/>
    </row>
    <row r="550" spans="2:6" ht="12.75" x14ac:dyDescent="0.2">
      <c r="B550" s="52"/>
      <c r="D550" s="52"/>
      <c r="F550" s="52"/>
    </row>
    <row r="551" spans="2:6" ht="12.75" x14ac:dyDescent="0.2">
      <c r="B551" s="52"/>
      <c r="D551" s="52"/>
      <c r="F551" s="52"/>
    </row>
    <row r="552" spans="2:6" ht="12.75" x14ac:dyDescent="0.2">
      <c r="B552" s="52"/>
      <c r="D552" s="52"/>
      <c r="F552" s="52"/>
    </row>
    <row r="553" spans="2:6" ht="12.75" x14ac:dyDescent="0.2">
      <c r="B553" s="52"/>
      <c r="D553" s="52"/>
      <c r="F553" s="52"/>
    </row>
    <row r="554" spans="2:6" ht="12.75" x14ac:dyDescent="0.2">
      <c r="B554" s="52"/>
      <c r="D554" s="52"/>
      <c r="F554" s="52"/>
    </row>
    <row r="555" spans="2:6" ht="12.75" x14ac:dyDescent="0.2">
      <c r="B555" s="52"/>
      <c r="D555" s="52"/>
      <c r="F555" s="52"/>
    </row>
    <row r="556" spans="2:6" ht="12.75" x14ac:dyDescent="0.2">
      <c r="B556" s="52"/>
      <c r="D556" s="52"/>
      <c r="F556" s="52"/>
    </row>
    <row r="557" spans="2:6" ht="12.75" x14ac:dyDescent="0.2">
      <c r="B557" s="52"/>
      <c r="D557" s="52"/>
      <c r="F557" s="52"/>
    </row>
    <row r="558" spans="2:6" ht="12.75" x14ac:dyDescent="0.2">
      <c r="B558" s="52"/>
      <c r="D558" s="52"/>
      <c r="F558" s="52"/>
    </row>
    <row r="559" spans="2:6" ht="12.75" x14ac:dyDescent="0.2">
      <c r="B559" s="52"/>
      <c r="D559" s="52"/>
      <c r="F559" s="52"/>
    </row>
    <row r="560" spans="2:6" ht="12.75" x14ac:dyDescent="0.2">
      <c r="B560" s="52"/>
      <c r="D560" s="52"/>
      <c r="F560" s="52"/>
    </row>
    <row r="561" spans="2:6" ht="12.75" x14ac:dyDescent="0.2">
      <c r="B561" s="52"/>
      <c r="D561" s="52"/>
      <c r="F561" s="52"/>
    </row>
    <row r="562" spans="2:6" ht="12.75" x14ac:dyDescent="0.2">
      <c r="B562" s="52"/>
      <c r="D562" s="52"/>
      <c r="F562" s="52"/>
    </row>
    <row r="563" spans="2:6" ht="12.75" x14ac:dyDescent="0.2">
      <c r="B563" s="52"/>
      <c r="D563" s="52"/>
      <c r="F563" s="52"/>
    </row>
    <row r="564" spans="2:6" ht="12.75" x14ac:dyDescent="0.2">
      <c r="B564" s="52"/>
      <c r="D564" s="52"/>
      <c r="F564" s="52"/>
    </row>
    <row r="565" spans="2:6" ht="12.75" x14ac:dyDescent="0.2">
      <c r="B565" s="52"/>
      <c r="D565" s="52"/>
      <c r="F565" s="52"/>
    </row>
    <row r="566" spans="2:6" ht="12.75" x14ac:dyDescent="0.2">
      <c r="B566" s="52"/>
      <c r="D566" s="52"/>
      <c r="F566" s="52"/>
    </row>
    <row r="567" spans="2:6" ht="12.75" x14ac:dyDescent="0.2">
      <c r="B567" s="52"/>
      <c r="D567" s="52"/>
      <c r="F567" s="52"/>
    </row>
    <row r="568" spans="2:6" ht="12.75" x14ac:dyDescent="0.2">
      <c r="B568" s="52"/>
      <c r="D568" s="52"/>
      <c r="F568" s="52"/>
    </row>
    <row r="569" spans="2:6" ht="12.75" x14ac:dyDescent="0.2">
      <c r="B569" s="52"/>
      <c r="D569" s="52"/>
      <c r="F569" s="52"/>
    </row>
    <row r="570" spans="2:6" ht="12.75" x14ac:dyDescent="0.2">
      <c r="B570" s="52"/>
      <c r="D570" s="52"/>
      <c r="F570" s="52"/>
    </row>
    <row r="571" spans="2:6" ht="12.75" x14ac:dyDescent="0.2">
      <c r="B571" s="52"/>
      <c r="D571" s="52"/>
      <c r="F571" s="52"/>
    </row>
    <row r="572" spans="2:6" ht="12.75" x14ac:dyDescent="0.2">
      <c r="B572" s="52"/>
      <c r="D572" s="52"/>
      <c r="F572" s="52"/>
    </row>
    <row r="573" spans="2:6" ht="12.75" x14ac:dyDescent="0.2">
      <c r="B573" s="52"/>
      <c r="D573" s="52"/>
      <c r="F573" s="52"/>
    </row>
    <row r="574" spans="2:6" ht="12.75" x14ac:dyDescent="0.2">
      <c r="B574" s="52"/>
      <c r="D574" s="52"/>
      <c r="F574" s="52"/>
    </row>
    <row r="575" spans="2:6" ht="12.75" x14ac:dyDescent="0.2">
      <c r="B575" s="52"/>
      <c r="D575" s="52"/>
      <c r="F575" s="52"/>
    </row>
    <row r="576" spans="2:6" ht="12.75" x14ac:dyDescent="0.2">
      <c r="B576" s="52"/>
      <c r="D576" s="52"/>
      <c r="F576" s="52"/>
    </row>
    <row r="577" spans="2:6" ht="12.75" x14ac:dyDescent="0.2">
      <c r="B577" s="52"/>
      <c r="D577" s="52"/>
      <c r="F577" s="52"/>
    </row>
    <row r="578" spans="2:6" ht="12.75" x14ac:dyDescent="0.2">
      <c r="B578" s="52"/>
      <c r="D578" s="52"/>
      <c r="F578" s="52"/>
    </row>
    <row r="579" spans="2:6" ht="12.75" x14ac:dyDescent="0.2">
      <c r="B579" s="52"/>
      <c r="D579" s="52"/>
      <c r="F579" s="52"/>
    </row>
    <row r="580" spans="2:6" ht="12.75" x14ac:dyDescent="0.2">
      <c r="B580" s="52"/>
      <c r="D580" s="52"/>
      <c r="F580" s="52"/>
    </row>
    <row r="581" spans="2:6" ht="12.75" x14ac:dyDescent="0.2">
      <c r="B581" s="52"/>
      <c r="D581" s="52"/>
      <c r="F581" s="52"/>
    </row>
    <row r="582" spans="2:6" ht="12.75" x14ac:dyDescent="0.2">
      <c r="B582" s="52"/>
      <c r="D582" s="52"/>
      <c r="F582" s="52"/>
    </row>
    <row r="583" spans="2:6" ht="12.75" x14ac:dyDescent="0.2">
      <c r="B583" s="52"/>
      <c r="D583" s="52"/>
      <c r="F583" s="52"/>
    </row>
    <row r="584" spans="2:6" ht="12.75" x14ac:dyDescent="0.2">
      <c r="B584" s="52"/>
      <c r="D584" s="52"/>
      <c r="F584" s="52"/>
    </row>
    <row r="585" spans="2:6" ht="12.75" x14ac:dyDescent="0.2">
      <c r="B585" s="52"/>
      <c r="D585" s="52"/>
      <c r="F585" s="52"/>
    </row>
    <row r="586" spans="2:6" ht="12.75" x14ac:dyDescent="0.2">
      <c r="B586" s="52"/>
      <c r="D586" s="52"/>
      <c r="F586" s="52"/>
    </row>
    <row r="587" spans="2:6" ht="12.75" x14ac:dyDescent="0.2">
      <c r="B587" s="52"/>
      <c r="D587" s="52"/>
      <c r="F587" s="52"/>
    </row>
    <row r="588" spans="2:6" ht="12.75" x14ac:dyDescent="0.2">
      <c r="B588" s="52"/>
      <c r="D588" s="52"/>
      <c r="F588" s="52"/>
    </row>
    <row r="589" spans="2:6" ht="12.75" x14ac:dyDescent="0.2">
      <c r="B589" s="52"/>
      <c r="D589" s="52"/>
      <c r="F589" s="52"/>
    </row>
    <row r="590" spans="2:6" ht="12.75" x14ac:dyDescent="0.2">
      <c r="B590" s="52"/>
      <c r="D590" s="52"/>
      <c r="F590" s="52"/>
    </row>
    <row r="591" spans="2:6" ht="12.75" x14ac:dyDescent="0.2">
      <c r="B591" s="52"/>
      <c r="D591" s="52"/>
      <c r="F591" s="52"/>
    </row>
    <row r="592" spans="2:6" ht="12.75" x14ac:dyDescent="0.2">
      <c r="B592" s="52"/>
      <c r="D592" s="52"/>
      <c r="F592" s="52"/>
    </row>
    <row r="593" spans="2:6" ht="12.75" x14ac:dyDescent="0.2">
      <c r="B593" s="52"/>
      <c r="D593" s="52"/>
      <c r="F593" s="52"/>
    </row>
    <row r="594" spans="2:6" ht="12.75" x14ac:dyDescent="0.2">
      <c r="B594" s="52"/>
      <c r="D594" s="52"/>
      <c r="F594" s="52"/>
    </row>
    <row r="595" spans="2:6" ht="12.75" x14ac:dyDescent="0.2">
      <c r="B595" s="52"/>
      <c r="D595" s="52"/>
      <c r="F595" s="52"/>
    </row>
    <row r="596" spans="2:6" ht="12.75" x14ac:dyDescent="0.2">
      <c r="B596" s="52"/>
      <c r="D596" s="52"/>
      <c r="F596" s="52"/>
    </row>
    <row r="597" spans="2:6" ht="12.75" x14ac:dyDescent="0.2">
      <c r="B597" s="52"/>
      <c r="D597" s="52"/>
      <c r="F597" s="52"/>
    </row>
    <row r="598" spans="2:6" ht="12.75" x14ac:dyDescent="0.2">
      <c r="B598" s="52"/>
      <c r="D598" s="52"/>
      <c r="F598" s="52"/>
    </row>
    <row r="599" spans="2:6" ht="12.75" x14ac:dyDescent="0.2">
      <c r="B599" s="52"/>
      <c r="D599" s="52"/>
      <c r="F599" s="52"/>
    </row>
    <row r="600" spans="2:6" ht="12.75" x14ac:dyDescent="0.2">
      <c r="B600" s="52"/>
      <c r="D600" s="52"/>
      <c r="F600" s="52"/>
    </row>
    <row r="601" spans="2:6" ht="12.75" x14ac:dyDescent="0.2">
      <c r="B601" s="52"/>
      <c r="D601" s="52"/>
      <c r="F601" s="52"/>
    </row>
    <row r="602" spans="2:6" ht="12.75" x14ac:dyDescent="0.2">
      <c r="B602" s="52"/>
      <c r="D602" s="52"/>
      <c r="F602" s="52"/>
    </row>
    <row r="603" spans="2:6" ht="12.75" x14ac:dyDescent="0.2">
      <c r="B603" s="52"/>
      <c r="D603" s="52"/>
      <c r="F603" s="52"/>
    </row>
    <row r="604" spans="2:6" ht="12.75" x14ac:dyDescent="0.2">
      <c r="B604" s="52"/>
      <c r="D604" s="52"/>
      <c r="F604" s="52"/>
    </row>
    <row r="605" spans="2:6" ht="12.75" x14ac:dyDescent="0.2">
      <c r="B605" s="52"/>
      <c r="D605" s="52"/>
      <c r="F605" s="52"/>
    </row>
    <row r="606" spans="2:6" ht="12.75" x14ac:dyDescent="0.2">
      <c r="B606" s="52"/>
      <c r="D606" s="52"/>
      <c r="F606" s="52"/>
    </row>
    <row r="607" spans="2:6" ht="12.75" x14ac:dyDescent="0.2">
      <c r="B607" s="52"/>
      <c r="D607" s="52"/>
      <c r="F607" s="52"/>
    </row>
    <row r="608" spans="2:6" ht="12.75" x14ac:dyDescent="0.2">
      <c r="B608" s="52"/>
      <c r="D608" s="52"/>
      <c r="F608" s="52"/>
    </row>
    <row r="609" spans="2:6" ht="12.75" x14ac:dyDescent="0.2">
      <c r="B609" s="52"/>
      <c r="D609" s="52"/>
      <c r="F609" s="52"/>
    </row>
    <row r="610" spans="2:6" ht="12.75" x14ac:dyDescent="0.2">
      <c r="B610" s="52"/>
      <c r="D610" s="52"/>
      <c r="F610" s="52"/>
    </row>
    <row r="611" spans="2:6" ht="12.75" x14ac:dyDescent="0.2">
      <c r="B611" s="52"/>
      <c r="D611" s="52"/>
      <c r="F611" s="52"/>
    </row>
    <row r="612" spans="2:6" ht="12.75" x14ac:dyDescent="0.2">
      <c r="B612" s="52"/>
      <c r="D612" s="52"/>
      <c r="F612" s="52"/>
    </row>
    <row r="613" spans="2:6" ht="12.75" x14ac:dyDescent="0.2">
      <c r="B613" s="52"/>
      <c r="D613" s="52"/>
      <c r="F613" s="52"/>
    </row>
    <row r="614" spans="2:6" ht="12.75" x14ac:dyDescent="0.2">
      <c r="B614" s="52"/>
      <c r="D614" s="52"/>
      <c r="F614" s="52"/>
    </row>
    <row r="615" spans="2:6" ht="12.75" x14ac:dyDescent="0.2">
      <c r="B615" s="52"/>
      <c r="D615" s="52"/>
      <c r="F615" s="52"/>
    </row>
    <row r="616" spans="2:6" ht="12.75" x14ac:dyDescent="0.2">
      <c r="B616" s="52"/>
      <c r="D616" s="52"/>
      <c r="F616" s="52"/>
    </row>
    <row r="617" spans="2:6" ht="12.75" x14ac:dyDescent="0.2">
      <c r="B617" s="52"/>
      <c r="D617" s="52"/>
      <c r="F617" s="52"/>
    </row>
    <row r="618" spans="2:6" ht="12.75" x14ac:dyDescent="0.2">
      <c r="B618" s="52"/>
      <c r="D618" s="52"/>
      <c r="F618" s="52"/>
    </row>
    <row r="619" spans="2:6" ht="12.75" x14ac:dyDescent="0.2">
      <c r="B619" s="52"/>
      <c r="D619" s="52"/>
      <c r="F619" s="52"/>
    </row>
    <row r="620" spans="2:6" ht="12.75" x14ac:dyDescent="0.2">
      <c r="B620" s="52"/>
      <c r="D620" s="52"/>
      <c r="F620" s="52"/>
    </row>
    <row r="621" spans="2:6" ht="12.75" x14ac:dyDescent="0.2">
      <c r="B621" s="52"/>
      <c r="D621" s="52"/>
      <c r="F621" s="52"/>
    </row>
    <row r="622" spans="2:6" ht="12.75" x14ac:dyDescent="0.2">
      <c r="B622" s="52"/>
      <c r="D622" s="52"/>
      <c r="F622" s="52"/>
    </row>
    <row r="623" spans="2:6" ht="12.75" x14ac:dyDescent="0.2">
      <c r="B623" s="52"/>
      <c r="D623" s="52"/>
      <c r="F623" s="52"/>
    </row>
    <row r="624" spans="2:6" ht="12.75" x14ac:dyDescent="0.2">
      <c r="B624" s="52"/>
      <c r="D624" s="52"/>
      <c r="F624" s="52"/>
    </row>
    <row r="625" spans="2:6" ht="12.75" x14ac:dyDescent="0.2">
      <c r="B625" s="52"/>
      <c r="D625" s="52"/>
      <c r="F625" s="52"/>
    </row>
    <row r="626" spans="2:6" ht="12.75" x14ac:dyDescent="0.2">
      <c r="B626" s="52"/>
      <c r="D626" s="52"/>
      <c r="F626" s="52"/>
    </row>
    <row r="627" spans="2:6" ht="12.75" x14ac:dyDescent="0.2">
      <c r="B627" s="52"/>
      <c r="D627" s="52"/>
      <c r="F627" s="52"/>
    </row>
    <row r="628" spans="2:6" ht="12.75" x14ac:dyDescent="0.2">
      <c r="B628" s="52"/>
      <c r="D628" s="52"/>
      <c r="F628" s="52"/>
    </row>
    <row r="629" spans="2:6" ht="12.75" x14ac:dyDescent="0.2">
      <c r="B629" s="52"/>
      <c r="D629" s="52"/>
      <c r="F629" s="52"/>
    </row>
    <row r="630" spans="2:6" ht="12.75" x14ac:dyDescent="0.2">
      <c r="B630" s="52"/>
      <c r="D630" s="52"/>
      <c r="F630" s="52"/>
    </row>
    <row r="631" spans="2:6" ht="12.75" x14ac:dyDescent="0.2">
      <c r="B631" s="52"/>
      <c r="D631" s="52"/>
      <c r="F631" s="52"/>
    </row>
    <row r="632" spans="2:6" ht="12.75" x14ac:dyDescent="0.2">
      <c r="B632" s="52"/>
      <c r="D632" s="52"/>
      <c r="F632" s="52"/>
    </row>
    <row r="633" spans="2:6" ht="12.75" x14ac:dyDescent="0.2">
      <c r="B633" s="52"/>
      <c r="D633" s="52"/>
      <c r="F633" s="52"/>
    </row>
    <row r="634" spans="2:6" ht="12.75" x14ac:dyDescent="0.2">
      <c r="B634" s="52"/>
      <c r="D634" s="52"/>
      <c r="F634" s="52"/>
    </row>
    <row r="635" spans="2:6" ht="12.75" x14ac:dyDescent="0.2">
      <c r="B635" s="52"/>
      <c r="D635" s="52"/>
      <c r="F635" s="52"/>
    </row>
    <row r="636" spans="2:6" ht="12.75" x14ac:dyDescent="0.2">
      <c r="B636" s="52"/>
      <c r="D636" s="52"/>
      <c r="F636" s="52"/>
    </row>
    <row r="637" spans="2:6" ht="12.75" x14ac:dyDescent="0.2">
      <c r="B637" s="52"/>
      <c r="D637" s="52"/>
      <c r="F637" s="52"/>
    </row>
    <row r="638" spans="2:6" ht="12.75" x14ac:dyDescent="0.2">
      <c r="B638" s="52"/>
      <c r="D638" s="52"/>
      <c r="F638" s="52"/>
    </row>
    <row r="639" spans="2:6" ht="12.75" x14ac:dyDescent="0.2">
      <c r="B639" s="52"/>
      <c r="D639" s="52"/>
      <c r="F639" s="52"/>
    </row>
    <row r="640" spans="2:6" ht="12.75" x14ac:dyDescent="0.2">
      <c r="B640" s="52"/>
      <c r="D640" s="52"/>
      <c r="F640" s="52"/>
    </row>
    <row r="641" spans="2:6" ht="12.75" x14ac:dyDescent="0.2">
      <c r="B641" s="52"/>
      <c r="D641" s="52"/>
      <c r="F641" s="52"/>
    </row>
    <row r="642" spans="2:6" ht="12.75" x14ac:dyDescent="0.2">
      <c r="B642" s="52"/>
      <c r="D642" s="52"/>
      <c r="F642" s="52"/>
    </row>
    <row r="643" spans="2:6" ht="12.75" x14ac:dyDescent="0.2">
      <c r="B643" s="52"/>
      <c r="D643" s="52"/>
      <c r="F643" s="52"/>
    </row>
    <row r="644" spans="2:6" ht="12.75" x14ac:dyDescent="0.2">
      <c r="B644" s="52"/>
      <c r="D644" s="52"/>
      <c r="F644" s="52"/>
    </row>
    <row r="645" spans="2:6" ht="12.75" x14ac:dyDescent="0.2">
      <c r="B645" s="52"/>
      <c r="D645" s="52"/>
      <c r="F645" s="52"/>
    </row>
    <row r="646" spans="2:6" ht="12.75" x14ac:dyDescent="0.2">
      <c r="B646" s="52"/>
      <c r="D646" s="52"/>
      <c r="F646" s="52"/>
    </row>
    <row r="647" spans="2:6" ht="12.75" x14ac:dyDescent="0.2">
      <c r="B647" s="52"/>
      <c r="D647" s="52"/>
      <c r="F647" s="52"/>
    </row>
    <row r="648" spans="2:6" ht="12.75" x14ac:dyDescent="0.2">
      <c r="B648" s="52"/>
      <c r="D648" s="52"/>
      <c r="F648" s="52"/>
    </row>
    <row r="649" spans="2:6" ht="12.75" x14ac:dyDescent="0.2">
      <c r="B649" s="52"/>
      <c r="D649" s="52"/>
      <c r="F649" s="52"/>
    </row>
    <row r="650" spans="2:6" ht="12.75" x14ac:dyDescent="0.2">
      <c r="B650" s="52"/>
      <c r="D650" s="52"/>
      <c r="F650" s="52"/>
    </row>
    <row r="651" spans="2:6" ht="12.75" x14ac:dyDescent="0.2">
      <c r="B651" s="52"/>
      <c r="D651" s="52"/>
      <c r="F651" s="52"/>
    </row>
    <row r="652" spans="2:6" ht="12.75" x14ac:dyDescent="0.2">
      <c r="B652" s="52"/>
      <c r="D652" s="52"/>
      <c r="F652" s="52"/>
    </row>
    <row r="653" spans="2:6" ht="12.75" x14ac:dyDescent="0.2">
      <c r="B653" s="52"/>
      <c r="D653" s="52"/>
      <c r="F653" s="52"/>
    </row>
    <row r="654" spans="2:6" ht="12.75" x14ac:dyDescent="0.2">
      <c r="B654" s="52"/>
      <c r="D654" s="52"/>
      <c r="F654" s="52"/>
    </row>
    <row r="655" spans="2:6" ht="12.75" x14ac:dyDescent="0.2">
      <c r="B655" s="52"/>
      <c r="D655" s="52"/>
      <c r="F655" s="52"/>
    </row>
    <row r="656" spans="2:6" ht="12.75" x14ac:dyDescent="0.2">
      <c r="B656" s="52"/>
      <c r="D656" s="52"/>
      <c r="F656" s="52"/>
    </row>
    <row r="657" spans="2:6" ht="12.75" x14ac:dyDescent="0.2">
      <c r="B657" s="52"/>
      <c r="D657" s="52"/>
      <c r="F657" s="52"/>
    </row>
    <row r="658" spans="2:6" ht="12.75" x14ac:dyDescent="0.2">
      <c r="B658" s="52"/>
      <c r="D658" s="52"/>
      <c r="F658" s="52"/>
    </row>
    <row r="659" spans="2:6" ht="12.75" x14ac:dyDescent="0.2">
      <c r="B659" s="52"/>
      <c r="D659" s="52"/>
      <c r="F659" s="52"/>
    </row>
    <row r="660" spans="2:6" ht="12.75" x14ac:dyDescent="0.2">
      <c r="B660" s="52"/>
      <c r="D660" s="52"/>
      <c r="F660" s="52"/>
    </row>
    <row r="661" spans="2:6" ht="12.75" x14ac:dyDescent="0.2">
      <c r="B661" s="52"/>
      <c r="D661" s="52"/>
      <c r="F661" s="52"/>
    </row>
    <row r="662" spans="2:6" ht="12.75" x14ac:dyDescent="0.2">
      <c r="B662" s="52"/>
      <c r="D662" s="52"/>
      <c r="F662" s="52"/>
    </row>
    <row r="663" spans="2:6" ht="12.75" x14ac:dyDescent="0.2">
      <c r="B663" s="52"/>
      <c r="D663" s="52"/>
      <c r="F663" s="52"/>
    </row>
    <row r="664" spans="2:6" ht="12.75" x14ac:dyDescent="0.2">
      <c r="B664" s="52"/>
      <c r="D664" s="52"/>
      <c r="F664" s="52"/>
    </row>
    <row r="665" spans="2:6" ht="12.75" x14ac:dyDescent="0.2">
      <c r="B665" s="52"/>
      <c r="D665" s="52"/>
      <c r="F665" s="52"/>
    </row>
    <row r="666" spans="2:6" ht="12.75" x14ac:dyDescent="0.2">
      <c r="B666" s="52"/>
      <c r="D666" s="52"/>
      <c r="F666" s="52"/>
    </row>
    <row r="667" spans="2:6" ht="12.75" x14ac:dyDescent="0.2">
      <c r="B667" s="52"/>
      <c r="D667" s="52"/>
      <c r="F667" s="52"/>
    </row>
    <row r="668" spans="2:6" ht="12.75" x14ac:dyDescent="0.2">
      <c r="B668" s="52"/>
      <c r="D668" s="52"/>
      <c r="F668" s="52"/>
    </row>
    <row r="669" spans="2:6" ht="12.75" x14ac:dyDescent="0.2">
      <c r="B669" s="52"/>
      <c r="D669" s="52"/>
      <c r="F669" s="52"/>
    </row>
    <row r="670" spans="2:6" ht="12.75" x14ac:dyDescent="0.2">
      <c r="B670" s="52"/>
      <c r="D670" s="52"/>
      <c r="F670" s="52"/>
    </row>
    <row r="671" spans="2:6" ht="12.75" x14ac:dyDescent="0.2">
      <c r="B671" s="52"/>
      <c r="D671" s="52"/>
      <c r="F671" s="52"/>
    </row>
    <row r="672" spans="2:6" ht="12.75" x14ac:dyDescent="0.2">
      <c r="B672" s="52"/>
      <c r="D672" s="52"/>
      <c r="F672" s="52"/>
    </row>
    <row r="673" spans="2:6" ht="12.75" x14ac:dyDescent="0.2">
      <c r="B673" s="52"/>
      <c r="D673" s="52"/>
      <c r="F673" s="52"/>
    </row>
    <row r="674" spans="2:6" ht="12.75" x14ac:dyDescent="0.2">
      <c r="B674" s="52"/>
      <c r="D674" s="52"/>
      <c r="F674" s="52"/>
    </row>
    <row r="675" spans="2:6" ht="12.75" x14ac:dyDescent="0.2">
      <c r="B675" s="52"/>
      <c r="D675" s="52"/>
      <c r="F675" s="52"/>
    </row>
    <row r="676" spans="2:6" ht="12.75" x14ac:dyDescent="0.2">
      <c r="B676" s="52"/>
      <c r="D676" s="52"/>
      <c r="F676" s="52"/>
    </row>
    <row r="677" spans="2:6" ht="12.75" x14ac:dyDescent="0.2">
      <c r="B677" s="52"/>
      <c r="D677" s="52"/>
      <c r="F677" s="52"/>
    </row>
    <row r="678" spans="2:6" ht="12.75" x14ac:dyDescent="0.2">
      <c r="B678" s="52"/>
      <c r="D678" s="52"/>
      <c r="F678" s="52"/>
    </row>
    <row r="679" spans="2:6" ht="12.75" x14ac:dyDescent="0.2">
      <c r="B679" s="52"/>
      <c r="D679" s="52"/>
      <c r="F679" s="52"/>
    </row>
    <row r="680" spans="2:6" ht="12.75" x14ac:dyDescent="0.2">
      <c r="B680" s="52"/>
      <c r="D680" s="52"/>
      <c r="F680" s="52"/>
    </row>
    <row r="681" spans="2:6" ht="12.75" x14ac:dyDescent="0.2">
      <c r="B681" s="52"/>
      <c r="D681" s="52"/>
      <c r="F681" s="52"/>
    </row>
    <row r="682" spans="2:6" ht="12.75" x14ac:dyDescent="0.2">
      <c r="B682" s="52"/>
      <c r="D682" s="52"/>
      <c r="F682" s="52"/>
    </row>
    <row r="683" spans="2:6" ht="12.75" x14ac:dyDescent="0.2">
      <c r="B683" s="52"/>
      <c r="D683" s="52"/>
      <c r="F683" s="52"/>
    </row>
    <row r="684" spans="2:6" ht="12.75" x14ac:dyDescent="0.2">
      <c r="B684" s="52"/>
      <c r="D684" s="52"/>
      <c r="F684" s="52"/>
    </row>
    <row r="685" spans="2:6" ht="12.75" x14ac:dyDescent="0.2">
      <c r="B685" s="52"/>
      <c r="D685" s="52"/>
      <c r="F685" s="52"/>
    </row>
    <row r="686" spans="2:6" ht="12.75" x14ac:dyDescent="0.2">
      <c r="B686" s="52"/>
      <c r="D686" s="52"/>
      <c r="F686" s="52"/>
    </row>
    <row r="687" spans="2:6" ht="12.75" x14ac:dyDescent="0.2">
      <c r="B687" s="52"/>
      <c r="D687" s="52"/>
      <c r="F687" s="52"/>
    </row>
    <row r="688" spans="2:6" ht="12.75" x14ac:dyDescent="0.2">
      <c r="B688" s="52"/>
      <c r="D688" s="52"/>
      <c r="F688" s="52"/>
    </row>
    <row r="689" spans="2:6" ht="12.75" x14ac:dyDescent="0.2">
      <c r="B689" s="52"/>
      <c r="D689" s="52"/>
      <c r="F689" s="52"/>
    </row>
    <row r="690" spans="2:6" ht="12.75" x14ac:dyDescent="0.2">
      <c r="B690" s="52"/>
      <c r="D690" s="52"/>
      <c r="F690" s="52"/>
    </row>
    <row r="691" spans="2:6" ht="12.75" x14ac:dyDescent="0.2">
      <c r="B691" s="52"/>
      <c r="D691" s="52"/>
      <c r="F691" s="52"/>
    </row>
    <row r="692" spans="2:6" ht="12.75" x14ac:dyDescent="0.2">
      <c r="B692" s="52"/>
      <c r="D692" s="52"/>
      <c r="F692" s="52"/>
    </row>
    <row r="693" spans="2:6" ht="12.75" x14ac:dyDescent="0.2">
      <c r="B693" s="52"/>
      <c r="D693" s="52"/>
      <c r="F693" s="52"/>
    </row>
    <row r="694" spans="2:6" ht="12.75" x14ac:dyDescent="0.2">
      <c r="B694" s="52"/>
      <c r="D694" s="52"/>
      <c r="F694" s="52"/>
    </row>
    <row r="695" spans="2:6" ht="12.75" x14ac:dyDescent="0.2">
      <c r="B695" s="52"/>
      <c r="D695" s="52"/>
      <c r="F695" s="52"/>
    </row>
    <row r="696" spans="2:6" ht="12.75" x14ac:dyDescent="0.2">
      <c r="B696" s="52"/>
      <c r="D696" s="52"/>
      <c r="F696" s="52"/>
    </row>
    <row r="697" spans="2:6" ht="12.75" x14ac:dyDescent="0.2">
      <c r="B697" s="52"/>
      <c r="D697" s="52"/>
      <c r="F697" s="52"/>
    </row>
    <row r="698" spans="2:6" ht="12.75" x14ac:dyDescent="0.2">
      <c r="B698" s="52"/>
      <c r="D698" s="52"/>
      <c r="F698" s="52"/>
    </row>
    <row r="699" spans="2:6" ht="12.75" x14ac:dyDescent="0.2">
      <c r="B699" s="52"/>
      <c r="D699" s="52"/>
      <c r="F699" s="52"/>
    </row>
    <row r="700" spans="2:6" ht="12.75" x14ac:dyDescent="0.2">
      <c r="B700" s="52"/>
      <c r="D700" s="52"/>
      <c r="F700" s="52"/>
    </row>
    <row r="701" spans="2:6" ht="12.75" x14ac:dyDescent="0.2">
      <c r="B701" s="52"/>
      <c r="D701" s="52"/>
      <c r="F701" s="52"/>
    </row>
    <row r="702" spans="2:6" ht="12.75" x14ac:dyDescent="0.2">
      <c r="B702" s="52"/>
      <c r="D702" s="52"/>
      <c r="F702" s="52"/>
    </row>
    <row r="703" spans="2:6" ht="12.75" x14ac:dyDescent="0.2">
      <c r="B703" s="52"/>
      <c r="D703" s="52"/>
      <c r="F703" s="52"/>
    </row>
    <row r="704" spans="2:6" ht="12.75" x14ac:dyDescent="0.2">
      <c r="B704" s="52"/>
      <c r="D704" s="52"/>
      <c r="F704" s="52"/>
    </row>
    <row r="705" spans="2:6" ht="12.75" x14ac:dyDescent="0.2">
      <c r="B705" s="52"/>
      <c r="D705" s="52"/>
      <c r="F705" s="52"/>
    </row>
    <row r="706" spans="2:6" ht="12.75" x14ac:dyDescent="0.2">
      <c r="B706" s="52"/>
      <c r="D706" s="52"/>
      <c r="F706" s="52"/>
    </row>
    <row r="707" spans="2:6" ht="12.75" x14ac:dyDescent="0.2">
      <c r="B707" s="52"/>
      <c r="D707" s="52"/>
      <c r="F707" s="52"/>
    </row>
    <row r="708" spans="2:6" ht="12.75" x14ac:dyDescent="0.2">
      <c r="B708" s="52"/>
      <c r="D708" s="52"/>
      <c r="F708" s="52"/>
    </row>
    <row r="709" spans="2:6" ht="12.75" x14ac:dyDescent="0.2">
      <c r="B709" s="52"/>
      <c r="D709" s="52"/>
      <c r="F709" s="52"/>
    </row>
    <row r="710" spans="2:6" ht="12.75" x14ac:dyDescent="0.2">
      <c r="B710" s="52"/>
      <c r="D710" s="52"/>
      <c r="F710" s="52"/>
    </row>
    <row r="711" spans="2:6" ht="12.75" x14ac:dyDescent="0.2">
      <c r="B711" s="52"/>
      <c r="D711" s="52"/>
      <c r="F711" s="52"/>
    </row>
    <row r="712" spans="2:6" ht="12.75" x14ac:dyDescent="0.2">
      <c r="B712" s="52"/>
      <c r="D712" s="52"/>
      <c r="F712" s="52"/>
    </row>
    <row r="713" spans="2:6" ht="12.75" x14ac:dyDescent="0.2">
      <c r="B713" s="52"/>
      <c r="D713" s="52"/>
      <c r="F713" s="52"/>
    </row>
    <row r="714" spans="2:6" ht="12.75" x14ac:dyDescent="0.2">
      <c r="B714" s="52"/>
      <c r="D714" s="52"/>
      <c r="F714" s="52"/>
    </row>
    <row r="715" spans="2:6" ht="12.75" x14ac:dyDescent="0.2">
      <c r="B715" s="52"/>
      <c r="D715" s="52"/>
      <c r="F715" s="52"/>
    </row>
    <row r="716" spans="2:6" ht="12.75" x14ac:dyDescent="0.2">
      <c r="B716" s="52"/>
      <c r="D716" s="52"/>
      <c r="F716" s="52"/>
    </row>
    <row r="717" spans="2:6" ht="12.75" x14ac:dyDescent="0.2">
      <c r="B717" s="52"/>
      <c r="D717" s="52"/>
      <c r="F717" s="52"/>
    </row>
    <row r="718" spans="2:6" ht="12.75" x14ac:dyDescent="0.2">
      <c r="B718" s="52"/>
      <c r="D718" s="52"/>
      <c r="F718" s="52"/>
    </row>
    <row r="719" spans="2:6" ht="12.75" x14ac:dyDescent="0.2">
      <c r="B719" s="52"/>
      <c r="D719" s="52"/>
      <c r="F719" s="52"/>
    </row>
    <row r="720" spans="2:6" ht="12.75" x14ac:dyDescent="0.2">
      <c r="B720" s="52"/>
      <c r="D720" s="52"/>
      <c r="F720" s="52"/>
    </row>
    <row r="721" spans="2:6" ht="12.75" x14ac:dyDescent="0.2">
      <c r="B721" s="52"/>
      <c r="D721" s="52"/>
      <c r="F721" s="52"/>
    </row>
    <row r="722" spans="2:6" ht="12.75" x14ac:dyDescent="0.2">
      <c r="B722" s="52"/>
      <c r="D722" s="52"/>
      <c r="F722" s="52"/>
    </row>
    <row r="723" spans="2:6" ht="12.75" x14ac:dyDescent="0.2">
      <c r="B723" s="52"/>
      <c r="D723" s="52"/>
      <c r="F723" s="52"/>
    </row>
    <row r="724" spans="2:6" ht="12.75" x14ac:dyDescent="0.2">
      <c r="B724" s="52"/>
      <c r="D724" s="52"/>
      <c r="F724" s="52"/>
    </row>
    <row r="725" spans="2:6" ht="12.75" x14ac:dyDescent="0.2">
      <c r="B725" s="52"/>
      <c r="D725" s="52"/>
      <c r="F725" s="52"/>
    </row>
    <row r="726" spans="2:6" ht="12.75" x14ac:dyDescent="0.2">
      <c r="B726" s="52"/>
      <c r="D726" s="52"/>
      <c r="F726" s="52"/>
    </row>
    <row r="727" spans="2:6" ht="12.75" x14ac:dyDescent="0.2">
      <c r="B727" s="52"/>
      <c r="D727" s="52"/>
      <c r="F727" s="52"/>
    </row>
    <row r="728" spans="2:6" ht="12.75" x14ac:dyDescent="0.2">
      <c r="B728" s="52"/>
      <c r="D728" s="52"/>
      <c r="F728" s="52"/>
    </row>
    <row r="729" spans="2:6" ht="12.75" x14ac:dyDescent="0.2">
      <c r="B729" s="52"/>
      <c r="D729" s="52"/>
      <c r="F729" s="52"/>
    </row>
    <row r="730" spans="2:6" ht="12.75" x14ac:dyDescent="0.2">
      <c r="B730" s="52"/>
      <c r="D730" s="52"/>
      <c r="F730" s="52"/>
    </row>
    <row r="731" spans="2:6" ht="12.75" x14ac:dyDescent="0.2">
      <c r="B731" s="52"/>
      <c r="D731" s="52"/>
      <c r="F731" s="52"/>
    </row>
    <row r="732" spans="2:6" ht="12.75" x14ac:dyDescent="0.2">
      <c r="B732" s="52"/>
      <c r="D732" s="52"/>
      <c r="F732" s="52"/>
    </row>
    <row r="733" spans="2:6" ht="12.75" x14ac:dyDescent="0.2">
      <c r="B733" s="52"/>
      <c r="D733" s="52"/>
      <c r="F733" s="52"/>
    </row>
    <row r="734" spans="2:6" ht="12.75" x14ac:dyDescent="0.2">
      <c r="B734" s="52"/>
      <c r="D734" s="52"/>
      <c r="F734" s="52"/>
    </row>
    <row r="735" spans="2:6" ht="12.75" x14ac:dyDescent="0.2">
      <c r="B735" s="52"/>
      <c r="D735" s="52"/>
      <c r="F735" s="52"/>
    </row>
    <row r="736" spans="2:6" ht="12.75" x14ac:dyDescent="0.2">
      <c r="B736" s="52"/>
      <c r="D736" s="52"/>
      <c r="F736" s="52"/>
    </row>
    <row r="737" spans="2:6" ht="12.75" x14ac:dyDescent="0.2">
      <c r="B737" s="52"/>
      <c r="D737" s="52"/>
      <c r="F737" s="52"/>
    </row>
    <row r="738" spans="2:6" ht="12.75" x14ac:dyDescent="0.2">
      <c r="B738" s="52"/>
      <c r="D738" s="52"/>
      <c r="F738" s="52"/>
    </row>
    <row r="739" spans="2:6" ht="12.75" x14ac:dyDescent="0.2">
      <c r="B739" s="52"/>
      <c r="D739" s="52"/>
      <c r="F739" s="52"/>
    </row>
    <row r="740" spans="2:6" ht="12.75" x14ac:dyDescent="0.2">
      <c r="B740" s="52"/>
      <c r="D740" s="52"/>
      <c r="F740" s="52"/>
    </row>
    <row r="741" spans="2:6" ht="12.75" x14ac:dyDescent="0.2">
      <c r="B741" s="52"/>
      <c r="D741" s="52"/>
      <c r="F741" s="52"/>
    </row>
    <row r="742" spans="2:6" ht="12.75" x14ac:dyDescent="0.2">
      <c r="B742" s="52"/>
      <c r="D742" s="52"/>
      <c r="F742" s="52"/>
    </row>
    <row r="743" spans="2:6" ht="12.75" x14ac:dyDescent="0.2">
      <c r="B743" s="52"/>
      <c r="D743" s="52"/>
      <c r="F743" s="52"/>
    </row>
    <row r="744" spans="2:6" ht="12.75" x14ac:dyDescent="0.2">
      <c r="B744" s="52"/>
      <c r="D744" s="52"/>
      <c r="F744" s="52"/>
    </row>
    <row r="745" spans="2:6" ht="12.75" x14ac:dyDescent="0.2">
      <c r="B745" s="52"/>
      <c r="D745" s="52"/>
      <c r="F745" s="52"/>
    </row>
    <row r="746" spans="2:6" ht="12.75" x14ac:dyDescent="0.2">
      <c r="B746" s="52"/>
      <c r="D746" s="52"/>
      <c r="F746" s="52"/>
    </row>
    <row r="747" spans="2:6" ht="12.75" x14ac:dyDescent="0.2">
      <c r="B747" s="52"/>
      <c r="D747" s="52"/>
      <c r="F747" s="52"/>
    </row>
    <row r="748" spans="2:6" ht="12.75" x14ac:dyDescent="0.2">
      <c r="B748" s="52"/>
      <c r="D748" s="52"/>
      <c r="F748" s="52"/>
    </row>
    <row r="749" spans="2:6" ht="12.75" x14ac:dyDescent="0.2">
      <c r="B749" s="52"/>
      <c r="D749" s="52"/>
      <c r="F749" s="52"/>
    </row>
    <row r="750" spans="2:6" ht="12.75" x14ac:dyDescent="0.2">
      <c r="B750" s="52"/>
      <c r="D750" s="52"/>
      <c r="F750" s="52"/>
    </row>
    <row r="751" spans="2:6" ht="12.75" x14ac:dyDescent="0.2">
      <c r="B751" s="52"/>
      <c r="D751" s="52"/>
      <c r="F751" s="52"/>
    </row>
    <row r="752" spans="2:6" ht="12.75" x14ac:dyDescent="0.2">
      <c r="B752" s="52"/>
      <c r="D752" s="52"/>
      <c r="F752" s="52"/>
    </row>
    <row r="753" spans="2:6" ht="12.75" x14ac:dyDescent="0.2">
      <c r="B753" s="52"/>
      <c r="D753" s="52"/>
      <c r="F753" s="52"/>
    </row>
    <row r="754" spans="2:6" ht="12.75" x14ac:dyDescent="0.2">
      <c r="B754" s="52"/>
      <c r="D754" s="52"/>
      <c r="F754" s="52"/>
    </row>
    <row r="755" spans="2:6" ht="12.75" x14ac:dyDescent="0.2">
      <c r="B755" s="52"/>
      <c r="D755" s="52"/>
      <c r="F755" s="52"/>
    </row>
    <row r="756" spans="2:6" ht="12.75" x14ac:dyDescent="0.2">
      <c r="B756" s="52"/>
      <c r="D756" s="52"/>
      <c r="F756" s="52"/>
    </row>
    <row r="757" spans="2:6" ht="12.75" x14ac:dyDescent="0.2">
      <c r="B757" s="52"/>
      <c r="D757" s="52"/>
      <c r="F757" s="52"/>
    </row>
    <row r="758" spans="2:6" ht="12.75" x14ac:dyDescent="0.2">
      <c r="B758" s="52"/>
      <c r="D758" s="52"/>
      <c r="F758" s="52"/>
    </row>
    <row r="759" spans="2:6" ht="12.75" x14ac:dyDescent="0.2">
      <c r="B759" s="52"/>
      <c r="D759" s="52"/>
      <c r="F759" s="52"/>
    </row>
    <row r="760" spans="2:6" ht="12.75" x14ac:dyDescent="0.2">
      <c r="B760" s="52"/>
      <c r="D760" s="52"/>
      <c r="F760" s="52"/>
    </row>
    <row r="761" spans="2:6" ht="12.75" x14ac:dyDescent="0.2">
      <c r="B761" s="52"/>
      <c r="D761" s="52"/>
      <c r="F761" s="52"/>
    </row>
    <row r="762" spans="2:6" ht="12.75" x14ac:dyDescent="0.2">
      <c r="B762" s="52"/>
      <c r="D762" s="52"/>
      <c r="F762" s="52"/>
    </row>
    <row r="763" spans="2:6" ht="12.75" x14ac:dyDescent="0.2">
      <c r="B763" s="52"/>
      <c r="D763" s="52"/>
      <c r="F763" s="52"/>
    </row>
    <row r="764" spans="2:6" ht="12.75" x14ac:dyDescent="0.2">
      <c r="B764" s="52"/>
      <c r="D764" s="52"/>
      <c r="F764" s="52"/>
    </row>
    <row r="765" spans="2:6" ht="12.75" x14ac:dyDescent="0.2">
      <c r="B765" s="52"/>
      <c r="D765" s="52"/>
      <c r="F765" s="52"/>
    </row>
    <row r="766" spans="2:6" ht="12.75" x14ac:dyDescent="0.2">
      <c r="B766" s="52"/>
      <c r="D766" s="52"/>
      <c r="F766" s="52"/>
    </row>
    <row r="767" spans="2:6" ht="12.75" x14ac:dyDescent="0.2">
      <c r="B767" s="52"/>
      <c r="D767" s="52"/>
      <c r="F767" s="52"/>
    </row>
    <row r="768" spans="2:6" ht="12.75" x14ac:dyDescent="0.2">
      <c r="B768" s="52"/>
      <c r="D768" s="52"/>
      <c r="F768" s="52"/>
    </row>
    <row r="769" spans="2:6" ht="12.75" x14ac:dyDescent="0.2">
      <c r="B769" s="52"/>
      <c r="D769" s="52"/>
      <c r="F769" s="52"/>
    </row>
    <row r="770" spans="2:6" ht="12.75" x14ac:dyDescent="0.2">
      <c r="B770" s="52"/>
      <c r="D770" s="52"/>
      <c r="F770" s="52"/>
    </row>
    <row r="771" spans="2:6" ht="12.75" x14ac:dyDescent="0.2">
      <c r="B771" s="52"/>
      <c r="D771" s="52"/>
      <c r="F771" s="52"/>
    </row>
    <row r="772" spans="2:6" ht="12.75" x14ac:dyDescent="0.2">
      <c r="B772" s="52"/>
      <c r="D772" s="52"/>
      <c r="F772" s="52"/>
    </row>
    <row r="773" spans="2:6" ht="12.75" x14ac:dyDescent="0.2">
      <c r="B773" s="52"/>
      <c r="D773" s="52"/>
      <c r="F773" s="52"/>
    </row>
    <row r="774" spans="2:6" ht="12.75" x14ac:dyDescent="0.2">
      <c r="B774" s="52"/>
      <c r="D774" s="52"/>
      <c r="F774" s="52"/>
    </row>
    <row r="775" spans="2:6" ht="12.75" x14ac:dyDescent="0.2">
      <c r="B775" s="52"/>
      <c r="D775" s="52"/>
      <c r="F775" s="52"/>
    </row>
    <row r="776" spans="2:6" ht="12.75" x14ac:dyDescent="0.2">
      <c r="B776" s="52"/>
      <c r="D776" s="52"/>
      <c r="F776" s="52"/>
    </row>
    <row r="777" spans="2:6" ht="12.75" x14ac:dyDescent="0.2">
      <c r="B777" s="52"/>
      <c r="D777" s="52"/>
      <c r="F777" s="52"/>
    </row>
    <row r="778" spans="2:6" ht="12.75" x14ac:dyDescent="0.2">
      <c r="B778" s="52"/>
      <c r="D778" s="52"/>
      <c r="F778" s="52"/>
    </row>
    <row r="779" spans="2:6" ht="12.75" x14ac:dyDescent="0.2">
      <c r="B779" s="52"/>
      <c r="D779" s="52"/>
      <c r="F779" s="52"/>
    </row>
    <row r="780" spans="2:6" ht="12.75" x14ac:dyDescent="0.2">
      <c r="B780" s="52"/>
      <c r="D780" s="52"/>
      <c r="F780" s="52"/>
    </row>
    <row r="781" spans="2:6" ht="12.75" x14ac:dyDescent="0.2">
      <c r="B781" s="52"/>
      <c r="D781" s="52"/>
      <c r="F781" s="52"/>
    </row>
    <row r="782" spans="2:6" ht="12.75" x14ac:dyDescent="0.2">
      <c r="B782" s="52"/>
      <c r="D782" s="52"/>
      <c r="F782" s="52"/>
    </row>
    <row r="783" spans="2:6" ht="12.75" x14ac:dyDescent="0.2">
      <c r="B783" s="52"/>
      <c r="D783" s="52"/>
      <c r="F783" s="52"/>
    </row>
    <row r="784" spans="2:6" ht="12.75" x14ac:dyDescent="0.2">
      <c r="B784" s="52"/>
      <c r="D784" s="52"/>
      <c r="F784" s="52"/>
    </row>
    <row r="785" spans="2:6" ht="12.75" x14ac:dyDescent="0.2">
      <c r="B785" s="52"/>
      <c r="D785" s="52"/>
      <c r="F785" s="52"/>
    </row>
    <row r="786" spans="2:6" ht="12.75" x14ac:dyDescent="0.2">
      <c r="B786" s="52"/>
      <c r="D786" s="52"/>
      <c r="F786" s="52"/>
    </row>
    <row r="787" spans="2:6" ht="12.75" x14ac:dyDescent="0.2">
      <c r="B787" s="52"/>
      <c r="D787" s="52"/>
      <c r="F787" s="52"/>
    </row>
    <row r="788" spans="2:6" ht="12.75" x14ac:dyDescent="0.2">
      <c r="B788" s="52"/>
      <c r="D788" s="52"/>
      <c r="F788" s="52"/>
    </row>
    <row r="789" spans="2:6" ht="12.75" x14ac:dyDescent="0.2">
      <c r="B789" s="52"/>
      <c r="D789" s="52"/>
      <c r="F789" s="52"/>
    </row>
    <row r="790" spans="2:6" ht="12.75" x14ac:dyDescent="0.2">
      <c r="B790" s="52"/>
      <c r="D790" s="52"/>
      <c r="F790" s="52"/>
    </row>
    <row r="791" spans="2:6" ht="12.75" x14ac:dyDescent="0.2">
      <c r="B791" s="52"/>
      <c r="D791" s="52"/>
      <c r="F791" s="52"/>
    </row>
    <row r="792" spans="2:6" ht="12.75" x14ac:dyDescent="0.2">
      <c r="B792" s="52"/>
      <c r="D792" s="52"/>
      <c r="F792" s="52"/>
    </row>
    <row r="793" spans="2:6" ht="12.75" x14ac:dyDescent="0.2">
      <c r="B793" s="52"/>
      <c r="D793" s="52"/>
      <c r="F793" s="52"/>
    </row>
    <row r="794" spans="2:6" ht="12.75" x14ac:dyDescent="0.2">
      <c r="B794" s="52"/>
      <c r="D794" s="52"/>
      <c r="F794" s="52"/>
    </row>
    <row r="795" spans="2:6" ht="12.75" x14ac:dyDescent="0.2">
      <c r="B795" s="52"/>
      <c r="D795" s="52"/>
      <c r="F795" s="52"/>
    </row>
    <row r="796" spans="2:6" ht="12.75" x14ac:dyDescent="0.2">
      <c r="B796" s="52"/>
      <c r="D796" s="52"/>
      <c r="F796" s="52"/>
    </row>
    <row r="797" spans="2:6" ht="12.75" x14ac:dyDescent="0.2">
      <c r="B797" s="52"/>
      <c r="D797" s="52"/>
      <c r="F797" s="52"/>
    </row>
    <row r="798" spans="2:6" ht="12.75" x14ac:dyDescent="0.2">
      <c r="B798" s="52"/>
      <c r="D798" s="52"/>
      <c r="F798" s="52"/>
    </row>
    <row r="799" spans="2:6" ht="12.75" x14ac:dyDescent="0.2">
      <c r="B799" s="52"/>
      <c r="D799" s="52"/>
      <c r="F799" s="52"/>
    </row>
    <row r="800" spans="2:6" ht="12.75" x14ac:dyDescent="0.2">
      <c r="B800" s="52"/>
      <c r="D800" s="52"/>
      <c r="F800" s="52"/>
    </row>
    <row r="801" spans="2:6" ht="12.75" x14ac:dyDescent="0.2">
      <c r="B801" s="52"/>
      <c r="D801" s="52"/>
      <c r="F801" s="52"/>
    </row>
    <row r="802" spans="2:6" ht="12.75" x14ac:dyDescent="0.2">
      <c r="B802" s="52"/>
      <c r="D802" s="52"/>
      <c r="F802" s="52"/>
    </row>
    <row r="803" spans="2:6" ht="12.75" x14ac:dyDescent="0.2">
      <c r="B803" s="52"/>
      <c r="D803" s="52"/>
      <c r="F803" s="52"/>
    </row>
    <row r="804" spans="2:6" ht="12.75" x14ac:dyDescent="0.2">
      <c r="B804" s="52"/>
      <c r="D804" s="52"/>
      <c r="F804" s="52"/>
    </row>
    <row r="805" spans="2:6" ht="12.75" x14ac:dyDescent="0.2">
      <c r="B805" s="52"/>
      <c r="D805" s="52"/>
      <c r="F805" s="52"/>
    </row>
    <row r="806" spans="2:6" ht="12.75" x14ac:dyDescent="0.2">
      <c r="B806" s="52"/>
      <c r="D806" s="52"/>
      <c r="F806" s="52"/>
    </row>
    <row r="807" spans="2:6" ht="12.75" x14ac:dyDescent="0.2">
      <c r="B807" s="52"/>
      <c r="D807" s="52"/>
      <c r="F807" s="52"/>
    </row>
    <row r="808" spans="2:6" ht="12.75" x14ac:dyDescent="0.2">
      <c r="B808" s="52"/>
      <c r="D808" s="52"/>
      <c r="F808" s="52"/>
    </row>
    <row r="809" spans="2:6" ht="12.75" x14ac:dyDescent="0.2">
      <c r="B809" s="52"/>
      <c r="D809" s="52"/>
      <c r="F809" s="52"/>
    </row>
    <row r="810" spans="2:6" ht="12.75" x14ac:dyDescent="0.2">
      <c r="B810" s="52"/>
      <c r="D810" s="52"/>
      <c r="F810" s="52"/>
    </row>
    <row r="811" spans="2:6" ht="12.75" x14ac:dyDescent="0.2">
      <c r="B811" s="52"/>
      <c r="D811" s="52"/>
      <c r="F811" s="52"/>
    </row>
    <row r="812" spans="2:6" ht="12.75" x14ac:dyDescent="0.2">
      <c r="B812" s="52"/>
      <c r="D812" s="52"/>
      <c r="F812" s="52"/>
    </row>
    <row r="813" spans="2:6" ht="12.75" x14ac:dyDescent="0.2">
      <c r="B813" s="52"/>
      <c r="D813" s="52"/>
      <c r="F813" s="52"/>
    </row>
    <row r="814" spans="2:6" ht="12.75" x14ac:dyDescent="0.2">
      <c r="B814" s="52"/>
      <c r="D814" s="52"/>
      <c r="F814" s="52"/>
    </row>
    <row r="815" spans="2:6" ht="12.75" x14ac:dyDescent="0.2">
      <c r="B815" s="52"/>
      <c r="D815" s="52"/>
      <c r="F815" s="52"/>
    </row>
    <row r="816" spans="2:6" ht="12.75" x14ac:dyDescent="0.2">
      <c r="B816" s="52"/>
      <c r="D816" s="52"/>
      <c r="F816" s="52"/>
    </row>
    <row r="817" spans="2:6" ht="12.75" x14ac:dyDescent="0.2">
      <c r="B817" s="52"/>
      <c r="D817" s="52"/>
      <c r="F817" s="52"/>
    </row>
    <row r="818" spans="2:6" ht="12.75" x14ac:dyDescent="0.2">
      <c r="B818" s="52"/>
      <c r="D818" s="52"/>
      <c r="F818" s="52"/>
    </row>
    <row r="819" spans="2:6" ht="12.75" x14ac:dyDescent="0.2">
      <c r="B819" s="52"/>
      <c r="D819" s="52"/>
      <c r="F819" s="52"/>
    </row>
    <row r="820" spans="2:6" ht="12.75" x14ac:dyDescent="0.2">
      <c r="B820" s="52"/>
      <c r="D820" s="52"/>
      <c r="F820" s="52"/>
    </row>
    <row r="821" spans="2:6" ht="12.75" x14ac:dyDescent="0.2">
      <c r="B821" s="52"/>
      <c r="D821" s="52"/>
      <c r="F821" s="52"/>
    </row>
    <row r="822" spans="2:6" ht="12.75" x14ac:dyDescent="0.2">
      <c r="B822" s="52"/>
      <c r="D822" s="52"/>
      <c r="F822" s="52"/>
    </row>
    <row r="823" spans="2:6" ht="12.75" x14ac:dyDescent="0.2">
      <c r="B823" s="52"/>
      <c r="D823" s="52"/>
      <c r="F823" s="52"/>
    </row>
    <row r="824" spans="2:6" ht="12.75" x14ac:dyDescent="0.2">
      <c r="B824" s="52"/>
      <c r="D824" s="52"/>
      <c r="F824" s="52"/>
    </row>
    <row r="825" spans="2:6" ht="12.75" x14ac:dyDescent="0.2">
      <c r="B825" s="52"/>
      <c r="D825" s="52"/>
      <c r="F825" s="52"/>
    </row>
    <row r="826" spans="2:6" ht="12.75" x14ac:dyDescent="0.2">
      <c r="B826" s="52"/>
      <c r="D826" s="52"/>
      <c r="F826" s="52"/>
    </row>
    <row r="827" spans="2:6" ht="12.75" x14ac:dyDescent="0.2">
      <c r="B827" s="52"/>
      <c r="D827" s="52"/>
      <c r="F827" s="52"/>
    </row>
    <row r="828" spans="2:6" ht="12.75" x14ac:dyDescent="0.2">
      <c r="B828" s="52"/>
      <c r="D828" s="52"/>
      <c r="F828" s="52"/>
    </row>
    <row r="829" spans="2:6" ht="12.75" x14ac:dyDescent="0.2">
      <c r="B829" s="52"/>
      <c r="D829" s="52"/>
      <c r="F829" s="52"/>
    </row>
    <row r="830" spans="2:6" ht="12.75" x14ac:dyDescent="0.2">
      <c r="B830" s="52"/>
      <c r="D830" s="52"/>
      <c r="F830" s="52"/>
    </row>
    <row r="831" spans="2:6" ht="12.75" x14ac:dyDescent="0.2">
      <c r="B831" s="52"/>
      <c r="D831" s="52"/>
      <c r="F831" s="52"/>
    </row>
    <row r="832" spans="2:6" ht="12.75" x14ac:dyDescent="0.2">
      <c r="B832" s="52"/>
      <c r="D832" s="52"/>
      <c r="F832" s="52"/>
    </row>
    <row r="833" spans="2:6" ht="12.75" x14ac:dyDescent="0.2">
      <c r="B833" s="52"/>
      <c r="D833" s="52"/>
      <c r="F833" s="52"/>
    </row>
    <row r="834" spans="2:6" ht="12.75" x14ac:dyDescent="0.2">
      <c r="B834" s="52"/>
      <c r="D834" s="52"/>
      <c r="F834" s="52"/>
    </row>
    <row r="835" spans="2:6" ht="12.75" x14ac:dyDescent="0.2">
      <c r="B835" s="52"/>
      <c r="D835" s="52"/>
      <c r="F835" s="52"/>
    </row>
    <row r="836" spans="2:6" ht="12.75" x14ac:dyDescent="0.2">
      <c r="B836" s="52"/>
      <c r="D836" s="52"/>
      <c r="F836" s="52"/>
    </row>
    <row r="837" spans="2:6" ht="12.75" x14ac:dyDescent="0.2">
      <c r="B837" s="52"/>
      <c r="D837" s="52"/>
      <c r="F837" s="52"/>
    </row>
    <row r="838" spans="2:6" ht="12.75" x14ac:dyDescent="0.2">
      <c r="B838" s="52"/>
      <c r="D838" s="52"/>
      <c r="F838" s="52"/>
    </row>
    <row r="839" spans="2:6" ht="12.75" x14ac:dyDescent="0.2">
      <c r="B839" s="52"/>
      <c r="D839" s="52"/>
      <c r="F839" s="52"/>
    </row>
    <row r="840" spans="2:6" ht="12.75" x14ac:dyDescent="0.2">
      <c r="B840" s="52"/>
      <c r="D840" s="52"/>
      <c r="F840" s="52"/>
    </row>
    <row r="841" spans="2:6" ht="12.75" x14ac:dyDescent="0.2">
      <c r="B841" s="52"/>
      <c r="D841" s="52"/>
      <c r="F841" s="52"/>
    </row>
    <row r="842" spans="2:6" ht="12.75" x14ac:dyDescent="0.2">
      <c r="B842" s="52"/>
      <c r="D842" s="52"/>
      <c r="F842" s="52"/>
    </row>
    <row r="843" spans="2:6" ht="12.75" x14ac:dyDescent="0.2">
      <c r="B843" s="52"/>
      <c r="D843" s="52"/>
      <c r="F843" s="52"/>
    </row>
    <row r="844" spans="2:6" ht="12.75" x14ac:dyDescent="0.2">
      <c r="B844" s="52"/>
      <c r="D844" s="52"/>
      <c r="F844" s="52"/>
    </row>
    <row r="845" spans="2:6" ht="12.75" x14ac:dyDescent="0.2">
      <c r="B845" s="52"/>
      <c r="D845" s="52"/>
      <c r="F845" s="52"/>
    </row>
    <row r="846" spans="2:6" ht="12.75" x14ac:dyDescent="0.2">
      <c r="B846" s="52"/>
      <c r="D846" s="52"/>
      <c r="F846" s="52"/>
    </row>
    <row r="847" spans="2:6" ht="12.75" x14ac:dyDescent="0.2">
      <c r="B847" s="52"/>
      <c r="D847" s="52"/>
      <c r="F847" s="52"/>
    </row>
    <row r="848" spans="2:6" ht="12.75" x14ac:dyDescent="0.2">
      <c r="B848" s="52"/>
      <c r="D848" s="52"/>
      <c r="F848" s="52"/>
    </row>
    <row r="849" spans="2:6" ht="12.75" x14ac:dyDescent="0.2">
      <c r="B849" s="52"/>
      <c r="D849" s="52"/>
      <c r="F849" s="52"/>
    </row>
    <row r="850" spans="2:6" ht="12.75" x14ac:dyDescent="0.2">
      <c r="B850" s="52"/>
      <c r="D850" s="52"/>
      <c r="F850" s="52"/>
    </row>
    <row r="851" spans="2:6" ht="12.75" x14ac:dyDescent="0.2">
      <c r="B851" s="52"/>
      <c r="D851" s="52"/>
      <c r="F851" s="52"/>
    </row>
    <row r="852" spans="2:6" ht="12.75" x14ac:dyDescent="0.2">
      <c r="B852" s="52"/>
      <c r="D852" s="52"/>
      <c r="F852" s="52"/>
    </row>
    <row r="853" spans="2:6" ht="12.75" x14ac:dyDescent="0.2">
      <c r="B853" s="52"/>
      <c r="D853" s="52"/>
      <c r="F853" s="52"/>
    </row>
    <row r="854" spans="2:6" ht="12.75" x14ac:dyDescent="0.2">
      <c r="B854" s="52"/>
      <c r="D854" s="52"/>
      <c r="F854" s="52"/>
    </row>
    <row r="855" spans="2:6" ht="12.75" x14ac:dyDescent="0.2">
      <c r="B855" s="52"/>
      <c r="D855" s="52"/>
      <c r="F855" s="52"/>
    </row>
    <row r="856" spans="2:6" ht="12.75" x14ac:dyDescent="0.2">
      <c r="B856" s="52"/>
      <c r="D856" s="52"/>
      <c r="F856" s="52"/>
    </row>
    <row r="857" spans="2:6" ht="12.75" x14ac:dyDescent="0.2">
      <c r="B857" s="52"/>
      <c r="D857" s="52"/>
      <c r="F857" s="52"/>
    </row>
    <row r="858" spans="2:6" ht="12.75" x14ac:dyDescent="0.2">
      <c r="B858" s="52"/>
      <c r="D858" s="52"/>
      <c r="F858" s="52"/>
    </row>
    <row r="859" spans="2:6" ht="12.75" x14ac:dyDescent="0.2">
      <c r="B859" s="52"/>
      <c r="D859" s="52"/>
      <c r="F859" s="52"/>
    </row>
    <row r="860" spans="2:6" ht="12.75" x14ac:dyDescent="0.2">
      <c r="B860" s="52"/>
      <c r="D860" s="52"/>
      <c r="F860" s="52"/>
    </row>
    <row r="861" spans="2:6" ht="12.75" x14ac:dyDescent="0.2">
      <c r="B861" s="52"/>
      <c r="D861" s="52"/>
      <c r="F861" s="52"/>
    </row>
    <row r="862" spans="2:6" ht="12.75" x14ac:dyDescent="0.2">
      <c r="B862" s="52"/>
      <c r="D862" s="52"/>
      <c r="F862" s="52"/>
    </row>
    <row r="863" spans="2:6" ht="12.75" x14ac:dyDescent="0.2">
      <c r="B863" s="52"/>
      <c r="D863" s="52"/>
      <c r="F863" s="52"/>
    </row>
    <row r="864" spans="2:6" ht="12.75" x14ac:dyDescent="0.2">
      <c r="B864" s="52"/>
      <c r="D864" s="52"/>
      <c r="F864" s="52"/>
    </row>
    <row r="865" spans="2:6" ht="12.75" x14ac:dyDescent="0.2">
      <c r="B865" s="52"/>
      <c r="D865" s="52"/>
      <c r="F865" s="52"/>
    </row>
    <row r="866" spans="2:6" ht="12.75" x14ac:dyDescent="0.2">
      <c r="B866" s="52"/>
      <c r="D866" s="52"/>
      <c r="F866" s="52"/>
    </row>
    <row r="867" spans="2:6" ht="12.75" x14ac:dyDescent="0.2">
      <c r="B867" s="52"/>
      <c r="D867" s="52"/>
      <c r="F867" s="52"/>
    </row>
    <row r="868" spans="2:6" ht="12.75" x14ac:dyDescent="0.2">
      <c r="B868" s="52"/>
      <c r="D868" s="52"/>
      <c r="F868" s="52"/>
    </row>
    <row r="869" spans="2:6" ht="12.75" x14ac:dyDescent="0.2">
      <c r="B869" s="52"/>
      <c r="D869" s="52"/>
      <c r="F869" s="52"/>
    </row>
    <row r="870" spans="2:6" ht="12.75" x14ac:dyDescent="0.2">
      <c r="B870" s="52"/>
      <c r="D870" s="52"/>
      <c r="F870" s="52"/>
    </row>
    <row r="871" spans="2:6" ht="12.75" x14ac:dyDescent="0.2">
      <c r="B871" s="52"/>
      <c r="D871" s="52"/>
      <c r="F871" s="52"/>
    </row>
    <row r="872" spans="2:6" ht="12.75" x14ac:dyDescent="0.2">
      <c r="B872" s="52"/>
      <c r="D872" s="52"/>
      <c r="F872" s="52"/>
    </row>
    <row r="873" spans="2:6" ht="12.75" x14ac:dyDescent="0.2">
      <c r="B873" s="52"/>
      <c r="D873" s="52"/>
      <c r="F873" s="52"/>
    </row>
    <row r="874" spans="2:6" ht="12.75" x14ac:dyDescent="0.2">
      <c r="B874" s="52"/>
      <c r="D874" s="52"/>
      <c r="F874" s="52"/>
    </row>
    <row r="875" spans="2:6" ht="12.75" x14ac:dyDescent="0.2">
      <c r="B875" s="52"/>
      <c r="D875" s="52"/>
      <c r="F875" s="52"/>
    </row>
    <row r="876" spans="2:6" ht="12.75" x14ac:dyDescent="0.2">
      <c r="B876" s="52"/>
      <c r="D876" s="52"/>
      <c r="F876" s="52"/>
    </row>
    <row r="877" spans="2:6" ht="12.75" x14ac:dyDescent="0.2">
      <c r="B877" s="52"/>
      <c r="D877" s="52"/>
      <c r="F877" s="52"/>
    </row>
    <row r="878" spans="2:6" ht="12.75" x14ac:dyDescent="0.2">
      <c r="B878" s="52"/>
      <c r="D878" s="52"/>
      <c r="F878" s="52"/>
    </row>
    <row r="879" spans="2:6" ht="12.75" x14ac:dyDescent="0.2">
      <c r="B879" s="52"/>
      <c r="D879" s="52"/>
      <c r="F879" s="52"/>
    </row>
    <row r="880" spans="2:6" ht="12.75" x14ac:dyDescent="0.2">
      <c r="B880" s="52"/>
      <c r="D880" s="52"/>
      <c r="F880" s="52"/>
    </row>
    <row r="881" spans="2:6" ht="12.75" x14ac:dyDescent="0.2">
      <c r="B881" s="52"/>
      <c r="D881" s="52"/>
      <c r="F881" s="52"/>
    </row>
    <row r="882" spans="2:6" ht="12.75" x14ac:dyDescent="0.2">
      <c r="B882" s="52"/>
      <c r="D882" s="52"/>
      <c r="F882" s="52"/>
    </row>
    <row r="883" spans="2:6" ht="12.75" x14ac:dyDescent="0.2">
      <c r="B883" s="52"/>
      <c r="D883" s="52"/>
      <c r="F883" s="52"/>
    </row>
    <row r="884" spans="2:6" ht="12.75" x14ac:dyDescent="0.2">
      <c r="B884" s="52"/>
      <c r="D884" s="52"/>
      <c r="F884" s="52"/>
    </row>
    <row r="885" spans="2:6" ht="12.75" x14ac:dyDescent="0.2">
      <c r="B885" s="52"/>
      <c r="D885" s="52"/>
      <c r="F885" s="52"/>
    </row>
    <row r="886" spans="2:6" ht="12.75" x14ac:dyDescent="0.2">
      <c r="B886" s="52"/>
      <c r="D886" s="52"/>
      <c r="F886" s="52"/>
    </row>
    <row r="887" spans="2:6" ht="12.75" x14ac:dyDescent="0.2">
      <c r="B887" s="52"/>
      <c r="D887" s="52"/>
      <c r="F887" s="52"/>
    </row>
    <row r="888" spans="2:6" ht="12.75" x14ac:dyDescent="0.2">
      <c r="B888" s="52"/>
      <c r="D888" s="52"/>
      <c r="F888" s="52"/>
    </row>
    <row r="889" spans="2:6" ht="12.75" x14ac:dyDescent="0.2">
      <c r="B889" s="52"/>
      <c r="D889" s="52"/>
      <c r="F889" s="52"/>
    </row>
    <row r="890" spans="2:6" ht="12.75" x14ac:dyDescent="0.2">
      <c r="B890" s="52"/>
      <c r="D890" s="52"/>
      <c r="F890" s="52"/>
    </row>
    <row r="891" spans="2:6" ht="12.75" x14ac:dyDescent="0.2">
      <c r="B891" s="52"/>
      <c r="D891" s="52"/>
      <c r="F891" s="52"/>
    </row>
    <row r="892" spans="2:6" ht="12.75" x14ac:dyDescent="0.2">
      <c r="B892" s="52"/>
      <c r="D892" s="52"/>
      <c r="F892" s="52"/>
    </row>
    <row r="893" spans="2:6" ht="12.75" x14ac:dyDescent="0.2">
      <c r="B893" s="52"/>
      <c r="D893" s="52"/>
      <c r="F893" s="52"/>
    </row>
    <row r="894" spans="2:6" ht="12.75" x14ac:dyDescent="0.2">
      <c r="B894" s="52"/>
      <c r="D894" s="52"/>
      <c r="F894" s="52"/>
    </row>
    <row r="895" spans="2:6" ht="12.75" x14ac:dyDescent="0.2">
      <c r="B895" s="52"/>
      <c r="D895" s="52"/>
      <c r="F895" s="52"/>
    </row>
    <row r="896" spans="2:6" ht="12.75" x14ac:dyDescent="0.2">
      <c r="B896" s="52"/>
      <c r="D896" s="52"/>
      <c r="F896" s="52"/>
    </row>
    <row r="897" spans="2:6" ht="12.75" x14ac:dyDescent="0.2">
      <c r="B897" s="52"/>
      <c r="D897" s="52"/>
      <c r="F897" s="52"/>
    </row>
    <row r="898" spans="2:6" ht="12.75" x14ac:dyDescent="0.2">
      <c r="B898" s="52"/>
      <c r="D898" s="52"/>
      <c r="F898" s="52"/>
    </row>
    <row r="899" spans="2:6" ht="12.75" x14ac:dyDescent="0.2">
      <c r="B899" s="52"/>
      <c r="D899" s="52"/>
      <c r="F899" s="52"/>
    </row>
    <row r="900" spans="2:6" ht="12.75" x14ac:dyDescent="0.2">
      <c r="B900" s="52"/>
      <c r="D900" s="52"/>
      <c r="F900" s="52"/>
    </row>
    <row r="901" spans="2:6" ht="12.75" x14ac:dyDescent="0.2">
      <c r="B901" s="52"/>
      <c r="D901" s="52"/>
      <c r="F901" s="52"/>
    </row>
    <row r="902" spans="2:6" ht="12.75" x14ac:dyDescent="0.2">
      <c r="B902" s="52"/>
      <c r="D902" s="52"/>
      <c r="F902" s="52"/>
    </row>
    <row r="903" spans="2:6" ht="12.75" x14ac:dyDescent="0.2">
      <c r="B903" s="52"/>
      <c r="D903" s="52"/>
      <c r="F903" s="52"/>
    </row>
    <row r="904" spans="2:6" ht="12.75" x14ac:dyDescent="0.2">
      <c r="B904" s="52"/>
      <c r="D904" s="52"/>
      <c r="F904" s="52"/>
    </row>
    <row r="905" spans="2:6" ht="12.75" x14ac:dyDescent="0.2">
      <c r="B905" s="52"/>
      <c r="D905" s="52"/>
      <c r="F905" s="52"/>
    </row>
    <row r="906" spans="2:6" ht="12.75" x14ac:dyDescent="0.2">
      <c r="B906" s="52"/>
      <c r="D906" s="52"/>
      <c r="F906" s="52"/>
    </row>
    <row r="907" spans="2:6" ht="12.75" x14ac:dyDescent="0.2">
      <c r="B907" s="52"/>
      <c r="D907" s="52"/>
      <c r="F907" s="52"/>
    </row>
    <row r="908" spans="2:6" ht="12.75" x14ac:dyDescent="0.2">
      <c r="B908" s="52"/>
      <c r="D908" s="52"/>
      <c r="F908" s="52"/>
    </row>
    <row r="909" spans="2:6" ht="12.75" x14ac:dyDescent="0.2">
      <c r="B909" s="52"/>
      <c r="D909" s="52"/>
      <c r="F909" s="52"/>
    </row>
    <row r="910" spans="2:6" ht="12.75" x14ac:dyDescent="0.2">
      <c r="B910" s="52"/>
      <c r="D910" s="52"/>
      <c r="F910" s="52"/>
    </row>
    <row r="911" spans="2:6" ht="12.75" x14ac:dyDescent="0.2">
      <c r="B911" s="52"/>
      <c r="D911" s="52"/>
      <c r="F911" s="52"/>
    </row>
    <row r="912" spans="2:6" ht="12.75" x14ac:dyDescent="0.2">
      <c r="B912" s="52"/>
      <c r="D912" s="52"/>
      <c r="F912" s="52"/>
    </row>
    <row r="913" spans="2:6" ht="12.75" x14ac:dyDescent="0.2">
      <c r="B913" s="52"/>
      <c r="D913" s="52"/>
      <c r="F913" s="52"/>
    </row>
    <row r="914" spans="2:6" ht="12.75" x14ac:dyDescent="0.2">
      <c r="B914" s="52"/>
      <c r="D914" s="52"/>
      <c r="F914" s="52"/>
    </row>
    <row r="915" spans="2:6" ht="12.75" x14ac:dyDescent="0.2">
      <c r="B915" s="52"/>
      <c r="D915" s="52"/>
      <c r="F915" s="52"/>
    </row>
    <row r="916" spans="2:6" ht="12.75" x14ac:dyDescent="0.2">
      <c r="B916" s="52"/>
      <c r="D916" s="52"/>
      <c r="F916" s="52"/>
    </row>
    <row r="917" spans="2:6" ht="12.75" x14ac:dyDescent="0.2">
      <c r="B917" s="52"/>
      <c r="D917" s="52"/>
      <c r="F917" s="52"/>
    </row>
    <row r="918" spans="2:6" ht="12.75" x14ac:dyDescent="0.2">
      <c r="B918" s="52"/>
      <c r="D918" s="52"/>
      <c r="F918" s="52"/>
    </row>
    <row r="919" spans="2:6" ht="12.75" x14ac:dyDescent="0.2">
      <c r="B919" s="52"/>
      <c r="D919" s="52"/>
      <c r="F919" s="52"/>
    </row>
    <row r="920" spans="2:6" ht="12.75" x14ac:dyDescent="0.2">
      <c r="B920" s="52"/>
      <c r="D920" s="52"/>
      <c r="F920" s="52"/>
    </row>
    <row r="921" spans="2:6" ht="12.75" x14ac:dyDescent="0.2">
      <c r="B921" s="52"/>
      <c r="D921" s="52"/>
      <c r="F921" s="52"/>
    </row>
    <row r="922" spans="2:6" ht="12.75" x14ac:dyDescent="0.2">
      <c r="B922" s="52"/>
      <c r="D922" s="52"/>
      <c r="F922" s="52"/>
    </row>
    <row r="923" spans="2:6" ht="12.75" x14ac:dyDescent="0.2">
      <c r="B923" s="52"/>
      <c r="D923" s="52"/>
      <c r="F923" s="52"/>
    </row>
    <row r="924" spans="2:6" ht="12.75" x14ac:dyDescent="0.2">
      <c r="B924" s="52"/>
      <c r="D924" s="52"/>
      <c r="F924" s="52"/>
    </row>
    <row r="925" spans="2:6" ht="12.75" x14ac:dyDescent="0.2">
      <c r="B925" s="52"/>
      <c r="D925" s="52"/>
      <c r="F925" s="52"/>
    </row>
    <row r="926" spans="2:6" ht="12.75" x14ac:dyDescent="0.2">
      <c r="B926" s="52"/>
      <c r="D926" s="52"/>
      <c r="F926" s="52"/>
    </row>
    <row r="927" spans="2:6" ht="12.75" x14ac:dyDescent="0.2">
      <c r="B927" s="52"/>
      <c r="D927" s="52"/>
      <c r="F927" s="52"/>
    </row>
    <row r="928" spans="2:6" ht="12.75" x14ac:dyDescent="0.2">
      <c r="B928" s="52"/>
      <c r="D928" s="52"/>
      <c r="F928" s="52"/>
    </row>
    <row r="929" spans="2:6" ht="12.75" x14ac:dyDescent="0.2">
      <c r="B929" s="52"/>
      <c r="D929" s="52"/>
      <c r="F929" s="52"/>
    </row>
    <row r="930" spans="2:6" ht="12.75" x14ac:dyDescent="0.2">
      <c r="B930" s="52"/>
      <c r="D930" s="52"/>
      <c r="F930" s="52"/>
    </row>
    <row r="931" spans="2:6" ht="12.75" x14ac:dyDescent="0.2">
      <c r="B931" s="52"/>
      <c r="D931" s="52"/>
      <c r="F931" s="52"/>
    </row>
    <row r="932" spans="2:6" ht="12.75" x14ac:dyDescent="0.2">
      <c r="B932" s="52"/>
      <c r="D932" s="52"/>
      <c r="F932" s="52"/>
    </row>
    <row r="933" spans="2:6" ht="12.75" x14ac:dyDescent="0.2">
      <c r="B933" s="52"/>
      <c r="D933" s="52"/>
      <c r="F933" s="52"/>
    </row>
    <row r="934" spans="2:6" ht="12.75" x14ac:dyDescent="0.2">
      <c r="B934" s="52"/>
      <c r="D934" s="52"/>
      <c r="F934" s="52"/>
    </row>
    <row r="935" spans="2:6" ht="12.75" x14ac:dyDescent="0.2">
      <c r="B935" s="52"/>
      <c r="D935" s="52"/>
      <c r="F935" s="52"/>
    </row>
    <row r="936" spans="2:6" ht="12.75" x14ac:dyDescent="0.2">
      <c r="B936" s="52"/>
      <c r="D936" s="52"/>
      <c r="F936" s="52"/>
    </row>
    <row r="937" spans="2:6" ht="12.75" x14ac:dyDescent="0.2">
      <c r="B937" s="52"/>
      <c r="D937" s="52"/>
      <c r="F937" s="52"/>
    </row>
    <row r="938" spans="2:6" ht="12.75" x14ac:dyDescent="0.2">
      <c r="B938" s="52"/>
      <c r="D938" s="52"/>
      <c r="F938" s="52"/>
    </row>
    <row r="939" spans="2:6" ht="12.75" x14ac:dyDescent="0.2">
      <c r="B939" s="52"/>
      <c r="D939" s="52"/>
      <c r="F939" s="52"/>
    </row>
    <row r="940" spans="2:6" ht="12.75" x14ac:dyDescent="0.2">
      <c r="B940" s="52"/>
      <c r="D940" s="52"/>
      <c r="F940" s="52"/>
    </row>
    <row r="941" spans="2:6" ht="12.75" x14ac:dyDescent="0.2">
      <c r="B941" s="52"/>
      <c r="D941" s="52"/>
      <c r="F941" s="52"/>
    </row>
    <row r="942" spans="2:6" ht="12.75" x14ac:dyDescent="0.2">
      <c r="B942" s="52"/>
      <c r="D942" s="52"/>
      <c r="F942" s="52"/>
    </row>
    <row r="943" spans="2:6" ht="12.75" x14ac:dyDescent="0.2">
      <c r="B943" s="52"/>
      <c r="D943" s="52"/>
      <c r="F943" s="52"/>
    </row>
    <row r="944" spans="2:6" ht="12.75" x14ac:dyDescent="0.2">
      <c r="B944" s="52"/>
      <c r="D944" s="52"/>
      <c r="F944" s="52"/>
    </row>
    <row r="945" spans="2:6" ht="12.75" x14ac:dyDescent="0.2">
      <c r="B945" s="52"/>
      <c r="D945" s="52"/>
      <c r="F945" s="52"/>
    </row>
    <row r="946" spans="2:6" ht="12.75" x14ac:dyDescent="0.2">
      <c r="B946" s="52"/>
      <c r="D946" s="52"/>
      <c r="F946" s="52"/>
    </row>
    <row r="947" spans="2:6" ht="12.75" x14ac:dyDescent="0.2">
      <c r="B947" s="52"/>
      <c r="D947" s="52"/>
      <c r="F947" s="52"/>
    </row>
    <row r="948" spans="2:6" ht="12.75" x14ac:dyDescent="0.2">
      <c r="B948" s="52"/>
      <c r="D948" s="52"/>
      <c r="F948" s="52"/>
    </row>
    <row r="949" spans="2:6" ht="12.75" x14ac:dyDescent="0.2">
      <c r="B949" s="52"/>
      <c r="D949" s="52"/>
      <c r="F949" s="52"/>
    </row>
    <row r="950" spans="2:6" ht="12.75" x14ac:dyDescent="0.2">
      <c r="B950" s="52"/>
      <c r="D950" s="52"/>
      <c r="F950" s="52"/>
    </row>
    <row r="951" spans="2:6" ht="12.75" x14ac:dyDescent="0.2">
      <c r="B951" s="52"/>
      <c r="D951" s="52"/>
      <c r="F951" s="52"/>
    </row>
    <row r="952" spans="2:6" ht="12.75" x14ac:dyDescent="0.2">
      <c r="B952" s="52"/>
      <c r="D952" s="52"/>
      <c r="F952" s="52"/>
    </row>
    <row r="953" spans="2:6" ht="12.75" x14ac:dyDescent="0.2">
      <c r="B953" s="52"/>
      <c r="D953" s="52"/>
      <c r="F953" s="52"/>
    </row>
    <row r="954" spans="2:6" ht="12.75" x14ac:dyDescent="0.2">
      <c r="B954" s="52"/>
      <c r="D954" s="52"/>
      <c r="F954" s="52"/>
    </row>
    <row r="955" spans="2:6" ht="12.75" x14ac:dyDescent="0.2">
      <c r="B955" s="52"/>
      <c r="D955" s="52"/>
      <c r="F955" s="52"/>
    </row>
    <row r="956" spans="2:6" ht="12.75" x14ac:dyDescent="0.2">
      <c r="B956" s="52"/>
      <c r="D956" s="52"/>
      <c r="F956" s="52"/>
    </row>
    <row r="957" spans="2:6" ht="12.75" x14ac:dyDescent="0.2">
      <c r="B957" s="52"/>
      <c r="D957" s="52"/>
      <c r="F957" s="52"/>
    </row>
    <row r="958" spans="2:6" ht="12.75" x14ac:dyDescent="0.2">
      <c r="B958" s="52"/>
      <c r="D958" s="52"/>
      <c r="F958" s="52"/>
    </row>
    <row r="959" spans="2:6" ht="12.75" x14ac:dyDescent="0.2">
      <c r="B959" s="52"/>
      <c r="D959" s="52"/>
      <c r="F959" s="52"/>
    </row>
    <row r="960" spans="2:6" ht="12.75" x14ac:dyDescent="0.2">
      <c r="B960" s="52"/>
      <c r="D960" s="52"/>
      <c r="F960" s="52"/>
    </row>
    <row r="961" spans="2:6" ht="12.75" x14ac:dyDescent="0.2">
      <c r="B961" s="52"/>
      <c r="D961" s="52"/>
      <c r="F961" s="52"/>
    </row>
    <row r="962" spans="2:6" ht="12.75" x14ac:dyDescent="0.2">
      <c r="B962" s="52"/>
      <c r="D962" s="52"/>
      <c r="F962" s="52"/>
    </row>
    <row r="963" spans="2:6" ht="12.75" x14ac:dyDescent="0.2">
      <c r="B963" s="52"/>
      <c r="D963" s="52"/>
      <c r="F963" s="52"/>
    </row>
    <row r="964" spans="2:6" ht="12.75" x14ac:dyDescent="0.2">
      <c r="B964" s="52"/>
      <c r="D964" s="52"/>
      <c r="F964" s="52"/>
    </row>
    <row r="965" spans="2:6" ht="12.75" x14ac:dyDescent="0.2">
      <c r="B965" s="52"/>
      <c r="D965" s="52"/>
      <c r="F965" s="52"/>
    </row>
    <row r="966" spans="2:6" ht="12.75" x14ac:dyDescent="0.2">
      <c r="B966" s="52"/>
      <c r="D966" s="52"/>
      <c r="F966" s="52"/>
    </row>
    <row r="967" spans="2:6" ht="12.75" x14ac:dyDescent="0.2">
      <c r="B967" s="52"/>
      <c r="D967" s="52"/>
      <c r="F967" s="52"/>
    </row>
    <row r="968" spans="2:6" ht="12.75" x14ac:dyDescent="0.2">
      <c r="B968" s="52"/>
      <c r="D968" s="52"/>
      <c r="F968" s="52"/>
    </row>
    <row r="969" spans="2:6" ht="12.75" x14ac:dyDescent="0.2">
      <c r="B969" s="52"/>
      <c r="D969" s="52"/>
      <c r="F969" s="52"/>
    </row>
    <row r="970" spans="2:6" ht="12.75" x14ac:dyDescent="0.2">
      <c r="B970" s="52"/>
      <c r="D970" s="52"/>
      <c r="F970" s="52"/>
    </row>
    <row r="971" spans="2:6" ht="12.75" x14ac:dyDescent="0.2">
      <c r="B971" s="52"/>
      <c r="D971" s="52"/>
      <c r="F971" s="52"/>
    </row>
    <row r="972" spans="2:6" ht="12.75" x14ac:dyDescent="0.2">
      <c r="B972" s="52"/>
      <c r="D972" s="52"/>
      <c r="F972" s="52"/>
    </row>
    <row r="973" spans="2:6" ht="12.75" x14ac:dyDescent="0.2">
      <c r="B973" s="52"/>
      <c r="D973" s="52"/>
      <c r="F973" s="52"/>
    </row>
    <row r="974" spans="2:6" ht="12.75" x14ac:dyDescent="0.2">
      <c r="B974" s="52"/>
      <c r="D974" s="52"/>
      <c r="F974" s="52"/>
    </row>
    <row r="975" spans="2:6" ht="12.75" x14ac:dyDescent="0.2">
      <c r="B975" s="52"/>
      <c r="D975" s="52"/>
      <c r="F975" s="52"/>
    </row>
    <row r="976" spans="2:6" ht="12.75" x14ac:dyDescent="0.2">
      <c r="B976" s="52"/>
      <c r="D976" s="52"/>
      <c r="F976" s="52"/>
    </row>
    <row r="977" spans="2:6" ht="12.75" x14ac:dyDescent="0.2">
      <c r="B977" s="52"/>
      <c r="D977" s="52"/>
      <c r="F977" s="52"/>
    </row>
    <row r="978" spans="2:6" ht="12.75" x14ac:dyDescent="0.2">
      <c r="B978" s="52"/>
      <c r="D978" s="52"/>
      <c r="F978" s="52"/>
    </row>
    <row r="979" spans="2:6" ht="12.75" x14ac:dyDescent="0.2">
      <c r="B979" s="52"/>
      <c r="D979" s="52"/>
      <c r="F979" s="52"/>
    </row>
    <row r="980" spans="2:6" ht="12.75" x14ac:dyDescent="0.2">
      <c r="B980" s="52"/>
      <c r="D980" s="52"/>
      <c r="F980" s="52"/>
    </row>
    <row r="981" spans="2:6" ht="12.75" x14ac:dyDescent="0.2">
      <c r="B981" s="52"/>
      <c r="D981" s="52"/>
      <c r="F981" s="52"/>
    </row>
    <row r="982" spans="2:6" ht="12.75" x14ac:dyDescent="0.2">
      <c r="B982" s="52"/>
      <c r="D982" s="52"/>
      <c r="F982" s="52"/>
    </row>
    <row r="983" spans="2:6" ht="12.75" x14ac:dyDescent="0.2">
      <c r="B983" s="52"/>
      <c r="D983" s="52"/>
      <c r="F983" s="52"/>
    </row>
    <row r="984" spans="2:6" ht="12.75" x14ac:dyDescent="0.2">
      <c r="B984" s="52"/>
      <c r="D984" s="52"/>
      <c r="F984" s="52"/>
    </row>
    <row r="985" spans="2:6" ht="12.75" x14ac:dyDescent="0.2">
      <c r="B985" s="52"/>
      <c r="D985" s="52"/>
      <c r="F985" s="52"/>
    </row>
    <row r="986" spans="2:6" ht="12.75" x14ac:dyDescent="0.2">
      <c r="B986" s="52"/>
      <c r="D986" s="52"/>
      <c r="F986" s="52"/>
    </row>
    <row r="987" spans="2:6" ht="12.75" x14ac:dyDescent="0.2">
      <c r="B987" s="52"/>
      <c r="D987" s="52"/>
      <c r="F987" s="52"/>
    </row>
    <row r="988" spans="2:6" ht="12.75" x14ac:dyDescent="0.2">
      <c r="B988" s="52"/>
      <c r="D988" s="52"/>
      <c r="F988" s="52"/>
    </row>
    <row r="989" spans="2:6" ht="12.75" x14ac:dyDescent="0.2">
      <c r="B989" s="52"/>
      <c r="D989" s="52"/>
      <c r="F989" s="52"/>
    </row>
    <row r="990" spans="2:6" ht="12.75" x14ac:dyDescent="0.2">
      <c r="B990" s="52"/>
      <c r="D990" s="52"/>
      <c r="F990" s="52"/>
    </row>
    <row r="991" spans="2:6" ht="12.75" x14ac:dyDescent="0.2">
      <c r="B991" s="52"/>
      <c r="D991" s="52"/>
      <c r="F991" s="52"/>
    </row>
    <row r="992" spans="2:6" ht="12.75" x14ac:dyDescent="0.2">
      <c r="B992" s="52"/>
      <c r="D992" s="52"/>
      <c r="F992" s="52"/>
    </row>
    <row r="993" spans="2:6" ht="12.75" x14ac:dyDescent="0.2">
      <c r="B993" s="52"/>
      <c r="D993" s="52"/>
      <c r="F993" s="52"/>
    </row>
    <row r="994" spans="2:6" ht="12.75" x14ac:dyDescent="0.2">
      <c r="B994" s="52"/>
      <c r="D994" s="52"/>
      <c r="F994" s="52"/>
    </row>
    <row r="995" spans="2:6" ht="12.75" x14ac:dyDescent="0.2">
      <c r="B995" s="52"/>
      <c r="D995" s="52"/>
      <c r="F995" s="52"/>
    </row>
    <row r="996" spans="2:6" ht="12.75" x14ac:dyDescent="0.2">
      <c r="B996" s="52"/>
      <c r="D996" s="52"/>
      <c r="F996" s="52"/>
    </row>
    <row r="997" spans="2:6" ht="12.75" x14ac:dyDescent="0.2">
      <c r="B997" s="52"/>
      <c r="D997" s="52"/>
      <c r="F997" s="52"/>
    </row>
    <row r="998" spans="2:6" ht="12.75" x14ac:dyDescent="0.2">
      <c r="B998" s="52"/>
      <c r="D998" s="52"/>
      <c r="F998" s="52"/>
    </row>
    <row r="999" spans="2:6" ht="12.75" x14ac:dyDescent="0.2">
      <c r="B999" s="52"/>
      <c r="D999" s="52"/>
      <c r="F999" s="52"/>
    </row>
    <row r="1000" spans="2:6" ht="12.75" x14ac:dyDescent="0.2">
      <c r="B1000" s="52"/>
      <c r="D1000" s="52"/>
      <c r="F1000" s="52"/>
    </row>
    <row r="1001" spans="2:6" ht="12.75" x14ac:dyDescent="0.2">
      <c r="B1001" s="52"/>
      <c r="D1001" s="52"/>
      <c r="F1001" s="52"/>
    </row>
    <row r="1002" spans="2:6" ht="12.75" x14ac:dyDescent="0.2">
      <c r="B1002" s="52"/>
      <c r="D1002" s="52"/>
      <c r="F1002" s="52"/>
    </row>
    <row r="1003" spans="2:6" ht="12.75" x14ac:dyDescent="0.2">
      <c r="B1003" s="52"/>
      <c r="D1003" s="52"/>
      <c r="F1003" s="52"/>
    </row>
    <row r="1004" spans="2:6" ht="12.75" x14ac:dyDescent="0.2">
      <c r="B1004" s="52"/>
      <c r="D1004" s="52"/>
      <c r="F1004" s="52"/>
    </row>
    <row r="1005" spans="2:6" ht="12.75" x14ac:dyDescent="0.2">
      <c r="B1005" s="52"/>
      <c r="D1005" s="52"/>
      <c r="F1005" s="52"/>
    </row>
    <row r="1006" spans="2:6" ht="12.75" x14ac:dyDescent="0.2">
      <c r="B1006" s="52"/>
      <c r="D1006" s="52"/>
      <c r="F1006" s="52"/>
    </row>
  </sheetData>
  <mergeCells count="30">
    <mergeCell ref="E46:F46"/>
    <mergeCell ref="E47:F47"/>
    <mergeCell ref="L5:L6"/>
    <mergeCell ref="B44:D44"/>
    <mergeCell ref="E44:G44"/>
    <mergeCell ref="B45:C45"/>
    <mergeCell ref="E45:F45"/>
    <mergeCell ref="B46:C46"/>
    <mergeCell ref="B47:C47"/>
    <mergeCell ref="B48:C48"/>
    <mergeCell ref="E48:F48"/>
    <mergeCell ref="B49:C49"/>
    <mergeCell ref="E49:F49"/>
    <mergeCell ref="B50:C50"/>
    <mergeCell ref="E50:F50"/>
    <mergeCell ref="D58:G58"/>
    <mergeCell ref="B59:C59"/>
    <mergeCell ref="D59:G59"/>
    <mergeCell ref="E51:F51"/>
    <mergeCell ref="B52:G52"/>
    <mergeCell ref="B53:C53"/>
    <mergeCell ref="D53:G53"/>
    <mergeCell ref="B54:G54"/>
    <mergeCell ref="B55:C55"/>
    <mergeCell ref="D55:G55"/>
    <mergeCell ref="B51:C51"/>
    <mergeCell ref="B56:C56"/>
    <mergeCell ref="D56:G56"/>
    <mergeCell ref="B57:C57"/>
    <mergeCell ref="D57:G57"/>
  </mergeCells>
  <dataValidations count="4">
    <dataValidation type="list" allowBlank="1" sqref="G10:G11 G13:G14 G17 G20:G21 G28:G31 G34:G43" xr:uid="{00000000-0002-0000-0C00-000000000000}">
      <formula1>"KAS,BCA,BRI,BNI,BNI CV,BNI PSU,GOPAY,BNI VA,PUSAT,KAS AKBID"</formula1>
    </dataValidation>
    <dataValidation type="list" allowBlank="1" sqref="D7:D9 D12 D16 D24:D25 D31:D33" xr:uid="{00000000-0002-0000-0C00-000001000000}">
      <formula1>"Pendaftaran,Herregistrasi,Konversi,Angsuran,KRS,Martikulasi,Biaya Cetak,Biaya Cuti,Operasional,PKKMB dll,SGS,Biaya Praktik,Seragam"</formula1>
    </dataValidation>
    <dataValidation type="list" allowBlank="1" sqref="D10:D11 D13:D15 D17:D23 D26:D30 D34:D43" xr:uid="{00000000-0002-0000-0C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9 G12 G15:G16 G18:G19 G22:G27 G32:G33" xr:uid="{00000000-0002-0000-0C00-000003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AE1011"/>
  <sheetViews>
    <sheetView topLeftCell="A35" workbookViewId="0">
      <selection activeCell="B46" sqref="B46:C46"/>
    </sheetView>
  </sheetViews>
  <sheetFormatPr defaultColWidth="12.5703125" defaultRowHeight="15.75" customHeight="1" x14ac:dyDescent="0.2"/>
  <cols>
    <col min="1" max="1" width="5.5703125" customWidth="1"/>
    <col min="3" max="3" width="25.5703125" customWidth="1"/>
    <col min="4" max="4" width="15.28515625" customWidth="1"/>
    <col min="5" max="5" width="19.42578125" customWidth="1"/>
    <col min="12" max="12" width="7.140625" customWidth="1"/>
    <col min="14" max="14" width="24.5703125" customWidth="1"/>
    <col min="15" max="15" width="14.28515625" customWidth="1"/>
    <col min="18" max="18" width="13.42578125" customWidth="1"/>
  </cols>
  <sheetData>
    <row r="1" spans="1:31" ht="15.75" customHeight="1" x14ac:dyDescent="0.3">
      <c r="A1" s="1"/>
      <c r="B1" s="2"/>
      <c r="D1" s="4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4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1"/>
      <c r="F3" s="112" t="s">
        <v>278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1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9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A7" s="1"/>
      <c r="B7" s="90">
        <v>45717</v>
      </c>
      <c r="C7" s="63" t="s">
        <v>203</v>
      </c>
      <c r="D7" s="19" t="s">
        <v>56</v>
      </c>
      <c r="E7" s="20" t="s">
        <v>57</v>
      </c>
      <c r="F7" s="26"/>
      <c r="G7" s="20" t="s">
        <v>65</v>
      </c>
      <c r="H7" s="59">
        <v>650000</v>
      </c>
      <c r="I7" s="60">
        <v>0</v>
      </c>
      <c r="J7" s="23">
        <f>SUM(H7:I7)</f>
        <v>650000</v>
      </c>
      <c r="K7" s="24"/>
      <c r="L7" s="84" t="b">
        <v>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 x14ac:dyDescent="0.25">
      <c r="A8" s="1"/>
      <c r="B8" s="90">
        <v>45718</v>
      </c>
      <c r="C8" s="96" t="s">
        <v>55</v>
      </c>
      <c r="D8" s="19" t="s">
        <v>56</v>
      </c>
      <c r="E8" s="20" t="s">
        <v>279</v>
      </c>
      <c r="F8" s="26"/>
      <c r="G8" s="20" t="s">
        <v>65</v>
      </c>
      <c r="H8" s="59">
        <v>650000</v>
      </c>
      <c r="I8" s="60">
        <v>0</v>
      </c>
      <c r="J8" s="23">
        <f>SUM(H8:I8)</f>
        <v>650000</v>
      </c>
      <c r="K8" s="24"/>
      <c r="L8" s="84" t="b">
        <v>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customHeight="1" x14ac:dyDescent="0.25">
      <c r="A9" s="1"/>
      <c r="B9" s="90"/>
      <c r="C9" s="85" t="s">
        <v>165</v>
      </c>
      <c r="D9" s="31"/>
      <c r="E9" s="32"/>
      <c r="F9" s="33"/>
      <c r="G9" s="32" t="s">
        <v>33</v>
      </c>
      <c r="H9" s="34"/>
      <c r="I9" s="35"/>
      <c r="J9" s="36"/>
      <c r="K9" s="37">
        <v>256376</v>
      </c>
      <c r="L9" s="3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customHeight="1" x14ac:dyDescent="0.25">
      <c r="A10" s="1"/>
      <c r="B10" s="90"/>
      <c r="C10" s="85" t="s">
        <v>32</v>
      </c>
      <c r="D10" s="31"/>
      <c r="E10" s="32"/>
      <c r="F10" s="33"/>
      <c r="G10" s="32" t="s">
        <v>33</v>
      </c>
      <c r="H10" s="34"/>
      <c r="I10" s="35"/>
      <c r="J10" s="36"/>
      <c r="K10" s="37">
        <v>1127340</v>
      </c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 x14ac:dyDescent="0.25">
      <c r="A11" s="1"/>
      <c r="B11" s="92">
        <v>45719</v>
      </c>
      <c r="C11" s="85" t="s">
        <v>58</v>
      </c>
      <c r="D11" s="31"/>
      <c r="E11" s="93"/>
      <c r="F11" s="33"/>
      <c r="G11" s="32" t="s">
        <v>33</v>
      </c>
      <c r="H11" s="34"/>
      <c r="I11" s="35"/>
      <c r="J11" s="36"/>
      <c r="K11" s="37">
        <v>409761</v>
      </c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customHeight="1" x14ac:dyDescent="0.25">
      <c r="A12" s="1"/>
      <c r="B12" s="92">
        <v>45720</v>
      </c>
      <c r="C12" s="85" t="s">
        <v>198</v>
      </c>
      <c r="D12" s="31"/>
      <c r="E12" s="93"/>
      <c r="F12" s="33"/>
      <c r="G12" s="32" t="s">
        <v>33</v>
      </c>
      <c r="H12" s="34"/>
      <c r="I12" s="35"/>
      <c r="J12" s="36"/>
      <c r="K12" s="37">
        <v>500000</v>
      </c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customHeight="1" x14ac:dyDescent="0.25">
      <c r="A13" s="1"/>
      <c r="B13" s="92">
        <v>45721</v>
      </c>
      <c r="C13" s="96" t="s">
        <v>280</v>
      </c>
      <c r="D13" s="19" t="s">
        <v>19</v>
      </c>
      <c r="E13" s="12"/>
      <c r="F13" s="26"/>
      <c r="G13" s="20" t="s">
        <v>17</v>
      </c>
      <c r="H13" s="59">
        <v>150000</v>
      </c>
      <c r="I13" s="60">
        <v>-50000</v>
      </c>
      <c r="J13" s="23">
        <f>SUM(H13:I13)</f>
        <v>100000</v>
      </c>
      <c r="K13" s="24"/>
      <c r="L13" s="84" t="b">
        <v>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 x14ac:dyDescent="0.25">
      <c r="A14" s="1"/>
      <c r="B14" s="92">
        <v>45722</v>
      </c>
      <c r="C14" s="85" t="s">
        <v>202</v>
      </c>
      <c r="D14" s="31"/>
      <c r="E14" s="93"/>
      <c r="F14" s="33"/>
      <c r="G14" s="32" t="s">
        <v>33</v>
      </c>
      <c r="H14" s="34"/>
      <c r="I14" s="35"/>
      <c r="J14" s="36"/>
      <c r="K14" s="37">
        <v>340000</v>
      </c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customHeight="1" x14ac:dyDescent="0.25">
      <c r="A15" s="1"/>
      <c r="B15" s="92"/>
      <c r="C15" s="85" t="s">
        <v>109</v>
      </c>
      <c r="D15" s="31"/>
      <c r="E15" s="93"/>
      <c r="F15" s="33"/>
      <c r="G15" s="32" t="s">
        <v>33</v>
      </c>
      <c r="H15" s="34"/>
      <c r="I15" s="35"/>
      <c r="J15" s="36"/>
      <c r="K15" s="37">
        <v>100000</v>
      </c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customHeight="1" x14ac:dyDescent="0.25">
      <c r="A16" s="1"/>
      <c r="B16" s="92">
        <v>45723</v>
      </c>
      <c r="C16" s="96" t="s">
        <v>281</v>
      </c>
      <c r="D16" s="19" t="s">
        <v>19</v>
      </c>
      <c r="E16" s="12"/>
      <c r="F16" s="26"/>
      <c r="G16" s="20" t="s">
        <v>17</v>
      </c>
      <c r="H16" s="59">
        <v>150000</v>
      </c>
      <c r="I16" s="60">
        <v>-50000</v>
      </c>
      <c r="J16" s="23">
        <f t="shared" ref="J16:J38" si="0">SUM(H16:I16)</f>
        <v>100000</v>
      </c>
      <c r="K16" s="24"/>
      <c r="L16" s="84" t="b">
        <v>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customHeight="1" x14ac:dyDescent="0.25">
      <c r="A17" s="1"/>
      <c r="B17" s="110"/>
      <c r="C17" s="96" t="s">
        <v>281</v>
      </c>
      <c r="D17" s="19" t="s">
        <v>15</v>
      </c>
      <c r="E17" s="12"/>
      <c r="F17" s="26"/>
      <c r="G17" s="20" t="s">
        <v>17</v>
      </c>
      <c r="H17" s="59">
        <v>1100000</v>
      </c>
      <c r="I17" s="60">
        <v>0</v>
      </c>
      <c r="J17" s="23">
        <f t="shared" si="0"/>
        <v>1100000</v>
      </c>
      <c r="K17" s="24"/>
      <c r="L17" s="84" t="b">
        <v>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customHeight="1" x14ac:dyDescent="0.25">
      <c r="A18" s="1"/>
      <c r="B18" s="92">
        <v>45725</v>
      </c>
      <c r="C18" s="96" t="s">
        <v>282</v>
      </c>
      <c r="D18" s="19" t="s">
        <v>19</v>
      </c>
      <c r="E18" s="12"/>
      <c r="F18" s="26"/>
      <c r="G18" s="20" t="s">
        <v>17</v>
      </c>
      <c r="H18" s="59">
        <v>150000</v>
      </c>
      <c r="I18" s="60">
        <v>-50000</v>
      </c>
      <c r="J18" s="23">
        <f t="shared" si="0"/>
        <v>100000</v>
      </c>
      <c r="K18" s="24"/>
      <c r="L18" s="84" t="b">
        <v>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customHeight="1" x14ac:dyDescent="0.25">
      <c r="A19" s="1"/>
      <c r="B19" s="92">
        <v>45726</v>
      </c>
      <c r="C19" s="96" t="s">
        <v>283</v>
      </c>
      <c r="D19" s="19" t="s">
        <v>56</v>
      </c>
      <c r="E19" s="20" t="s">
        <v>77</v>
      </c>
      <c r="F19" s="26"/>
      <c r="G19" s="20" t="s">
        <v>65</v>
      </c>
      <c r="H19" s="59">
        <v>650000</v>
      </c>
      <c r="I19" s="60">
        <v>0</v>
      </c>
      <c r="J19" s="23">
        <f t="shared" si="0"/>
        <v>650000</v>
      </c>
      <c r="K19" s="24"/>
      <c r="L19" s="84" t="b">
        <v>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customHeight="1" x14ac:dyDescent="0.25">
      <c r="A20" s="1"/>
      <c r="B20" s="92">
        <v>45728</v>
      </c>
      <c r="C20" s="96" t="s">
        <v>266</v>
      </c>
      <c r="D20" s="113" t="s">
        <v>61</v>
      </c>
      <c r="E20" s="114"/>
      <c r="F20" s="115"/>
      <c r="G20" s="20" t="s">
        <v>17</v>
      </c>
      <c r="H20" s="116">
        <v>800000</v>
      </c>
      <c r="I20" s="60">
        <v>0</v>
      </c>
      <c r="J20" s="23">
        <f t="shared" si="0"/>
        <v>800000</v>
      </c>
      <c r="K20" s="24"/>
      <c r="L20" s="84" t="b">
        <v>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.75" customHeight="1" x14ac:dyDescent="0.25">
      <c r="B21" s="110"/>
      <c r="C21" s="96" t="s">
        <v>66</v>
      </c>
      <c r="D21" s="113" t="s">
        <v>56</v>
      </c>
      <c r="E21" s="20" t="s">
        <v>196</v>
      </c>
      <c r="F21" s="20" t="s">
        <v>84</v>
      </c>
      <c r="G21" s="20" t="s">
        <v>65</v>
      </c>
      <c r="H21" s="116">
        <v>200000</v>
      </c>
      <c r="I21" s="60">
        <v>0</v>
      </c>
      <c r="J21" s="23">
        <f t="shared" si="0"/>
        <v>200000</v>
      </c>
      <c r="K21" s="24"/>
      <c r="L21" s="84" t="b">
        <v>1</v>
      </c>
    </row>
    <row r="22" spans="1:31" ht="15.75" customHeight="1" x14ac:dyDescent="0.25">
      <c r="B22" s="110"/>
      <c r="C22" s="96" t="s">
        <v>66</v>
      </c>
      <c r="D22" s="113" t="s">
        <v>56</v>
      </c>
      <c r="E22" s="20" t="s">
        <v>196</v>
      </c>
      <c r="F22" s="20" t="s">
        <v>86</v>
      </c>
      <c r="G22" s="20" t="s">
        <v>65</v>
      </c>
      <c r="H22" s="116">
        <v>450000</v>
      </c>
      <c r="I22" s="60">
        <v>0</v>
      </c>
      <c r="J22" s="23">
        <f t="shared" si="0"/>
        <v>450000</v>
      </c>
      <c r="K22" s="24"/>
      <c r="L22" s="84" t="b">
        <v>1</v>
      </c>
    </row>
    <row r="23" spans="1:31" ht="15" x14ac:dyDescent="0.25">
      <c r="B23" s="110"/>
      <c r="C23" s="96" t="s">
        <v>66</v>
      </c>
      <c r="D23" s="19" t="s">
        <v>56</v>
      </c>
      <c r="E23" s="20" t="s">
        <v>208</v>
      </c>
      <c r="F23" s="115"/>
      <c r="G23" s="20" t="s">
        <v>65</v>
      </c>
      <c r="H23" s="116">
        <v>650000</v>
      </c>
      <c r="I23" s="60">
        <v>0</v>
      </c>
      <c r="J23" s="23">
        <f t="shared" si="0"/>
        <v>650000</v>
      </c>
      <c r="K23" s="24"/>
      <c r="L23" s="84" t="b">
        <v>1</v>
      </c>
    </row>
    <row r="24" spans="1:31" ht="15" x14ac:dyDescent="0.25">
      <c r="B24" s="92">
        <v>45729</v>
      </c>
      <c r="C24" s="96" t="s">
        <v>282</v>
      </c>
      <c r="D24" s="113" t="s">
        <v>15</v>
      </c>
      <c r="E24" s="114"/>
      <c r="F24" s="115"/>
      <c r="G24" s="20" t="s">
        <v>17</v>
      </c>
      <c r="H24" s="116">
        <v>1100000</v>
      </c>
      <c r="I24" s="60">
        <v>0</v>
      </c>
      <c r="J24" s="23">
        <f t="shared" si="0"/>
        <v>1100000</v>
      </c>
      <c r="K24" s="24"/>
      <c r="L24" s="84" t="b">
        <v>1</v>
      </c>
    </row>
    <row r="25" spans="1:31" ht="15" x14ac:dyDescent="0.25">
      <c r="B25" s="92">
        <v>45730</v>
      </c>
      <c r="C25" s="96" t="s">
        <v>141</v>
      </c>
      <c r="D25" s="113" t="s">
        <v>56</v>
      </c>
      <c r="E25" s="20" t="s">
        <v>196</v>
      </c>
      <c r="F25" s="115"/>
      <c r="G25" s="20" t="s">
        <v>65</v>
      </c>
      <c r="H25" s="59">
        <v>650000</v>
      </c>
      <c r="I25" s="60">
        <v>0</v>
      </c>
      <c r="J25" s="23">
        <f t="shared" si="0"/>
        <v>650000</v>
      </c>
      <c r="K25" s="24"/>
      <c r="L25" s="84" t="b">
        <v>1</v>
      </c>
    </row>
    <row r="26" spans="1:31" ht="15" x14ac:dyDescent="0.25">
      <c r="B26" s="110"/>
      <c r="C26" s="96" t="s">
        <v>85</v>
      </c>
      <c r="D26" s="113" t="s">
        <v>56</v>
      </c>
      <c r="E26" s="20" t="s">
        <v>279</v>
      </c>
      <c r="F26" s="115"/>
      <c r="G26" s="20" t="s">
        <v>65</v>
      </c>
      <c r="H26" s="59">
        <v>650000</v>
      </c>
      <c r="I26" s="60">
        <v>0</v>
      </c>
      <c r="J26" s="23">
        <f t="shared" si="0"/>
        <v>650000</v>
      </c>
      <c r="K26" s="24"/>
      <c r="L26" s="84" t="b">
        <v>1</v>
      </c>
    </row>
    <row r="27" spans="1:31" ht="15" x14ac:dyDescent="0.25">
      <c r="B27" s="92">
        <v>45731</v>
      </c>
      <c r="C27" s="96" t="s">
        <v>62</v>
      </c>
      <c r="D27" s="113" t="s">
        <v>56</v>
      </c>
      <c r="E27" s="20" t="s">
        <v>176</v>
      </c>
      <c r="F27" s="115"/>
      <c r="G27" s="20" t="s">
        <v>65</v>
      </c>
      <c r="H27" s="59">
        <v>650000</v>
      </c>
      <c r="I27" s="60">
        <v>0</v>
      </c>
      <c r="J27" s="23">
        <f t="shared" si="0"/>
        <v>650000</v>
      </c>
      <c r="K27" s="24"/>
      <c r="L27" s="84" t="b">
        <v>1</v>
      </c>
    </row>
    <row r="28" spans="1:31" ht="15" x14ac:dyDescent="0.25">
      <c r="B28" s="92">
        <v>45732</v>
      </c>
      <c r="C28" s="96" t="s">
        <v>267</v>
      </c>
      <c r="D28" s="113" t="s">
        <v>56</v>
      </c>
      <c r="E28" s="20" t="s">
        <v>284</v>
      </c>
      <c r="F28" s="115"/>
      <c r="G28" s="20" t="s">
        <v>65</v>
      </c>
      <c r="H28" s="59">
        <v>3250000</v>
      </c>
      <c r="I28" s="60">
        <v>0</v>
      </c>
      <c r="J28" s="23">
        <f t="shared" si="0"/>
        <v>3250000</v>
      </c>
      <c r="K28" s="24"/>
      <c r="L28" s="84" t="b">
        <v>1</v>
      </c>
    </row>
    <row r="29" spans="1:31" ht="15" x14ac:dyDescent="0.25">
      <c r="B29" s="92">
        <v>45734</v>
      </c>
      <c r="C29" s="96" t="s">
        <v>285</v>
      </c>
      <c r="D29" s="113" t="s">
        <v>56</v>
      </c>
      <c r="E29" s="20" t="s">
        <v>57</v>
      </c>
      <c r="F29" s="115"/>
      <c r="G29" s="20" t="s">
        <v>17</v>
      </c>
      <c r="H29" s="59">
        <v>650000</v>
      </c>
      <c r="I29" s="60">
        <v>0</v>
      </c>
      <c r="J29" s="23">
        <f t="shared" si="0"/>
        <v>650000</v>
      </c>
      <c r="K29" s="24"/>
      <c r="L29" s="84" t="b">
        <v>1</v>
      </c>
    </row>
    <row r="30" spans="1:31" ht="15" x14ac:dyDescent="0.25">
      <c r="B30" s="110"/>
      <c r="C30" s="96" t="s">
        <v>285</v>
      </c>
      <c r="D30" s="113" t="s">
        <v>56</v>
      </c>
      <c r="E30" s="20" t="s">
        <v>77</v>
      </c>
      <c r="F30" s="115"/>
      <c r="G30" s="20" t="s">
        <v>17</v>
      </c>
      <c r="H30" s="59">
        <v>650000</v>
      </c>
      <c r="I30" s="60">
        <v>0</v>
      </c>
      <c r="J30" s="23">
        <f t="shared" si="0"/>
        <v>650000</v>
      </c>
      <c r="K30" s="24"/>
      <c r="L30" s="84" t="b">
        <v>1</v>
      </c>
    </row>
    <row r="31" spans="1:31" ht="15" x14ac:dyDescent="0.25">
      <c r="B31" s="110"/>
      <c r="C31" s="96" t="s">
        <v>55</v>
      </c>
      <c r="D31" s="113" t="s">
        <v>56</v>
      </c>
      <c r="E31" s="20" t="s">
        <v>286</v>
      </c>
      <c r="F31" s="115"/>
      <c r="G31" s="20" t="s">
        <v>65</v>
      </c>
      <c r="H31" s="59">
        <v>650000</v>
      </c>
      <c r="I31" s="60">
        <v>0</v>
      </c>
      <c r="J31" s="23">
        <f t="shared" si="0"/>
        <v>650000</v>
      </c>
      <c r="K31" s="24"/>
      <c r="L31" s="84" t="b">
        <v>1</v>
      </c>
    </row>
    <row r="32" spans="1:31" ht="15" x14ac:dyDescent="0.25">
      <c r="B32" s="92">
        <v>45735</v>
      </c>
      <c r="C32" s="96" t="s">
        <v>287</v>
      </c>
      <c r="D32" s="19" t="s">
        <v>19</v>
      </c>
      <c r="E32" s="12"/>
      <c r="F32" s="26"/>
      <c r="G32" s="20" t="s">
        <v>17</v>
      </c>
      <c r="H32" s="59">
        <v>150000</v>
      </c>
      <c r="I32" s="60">
        <v>-50000</v>
      </c>
      <c r="J32" s="23">
        <f t="shared" si="0"/>
        <v>100000</v>
      </c>
      <c r="K32" s="24"/>
      <c r="L32" s="84" t="b">
        <v>1</v>
      </c>
    </row>
    <row r="33" spans="2:12" ht="15" x14ac:dyDescent="0.25">
      <c r="B33" s="92">
        <v>45736</v>
      </c>
      <c r="C33" s="96" t="s">
        <v>288</v>
      </c>
      <c r="D33" s="19" t="s">
        <v>19</v>
      </c>
      <c r="E33" s="12"/>
      <c r="F33" s="26"/>
      <c r="G33" s="20" t="s">
        <v>17</v>
      </c>
      <c r="H33" s="59">
        <v>150000</v>
      </c>
      <c r="I33" s="60">
        <v>-50000</v>
      </c>
      <c r="J33" s="23">
        <f t="shared" si="0"/>
        <v>100000</v>
      </c>
      <c r="K33" s="24"/>
      <c r="L33" s="84" t="b">
        <v>1</v>
      </c>
    </row>
    <row r="34" spans="2:12" ht="15" x14ac:dyDescent="0.25">
      <c r="B34" s="92">
        <v>45737</v>
      </c>
      <c r="C34" s="96" t="s">
        <v>250</v>
      </c>
      <c r="D34" s="113" t="s">
        <v>56</v>
      </c>
      <c r="E34" s="20" t="s">
        <v>289</v>
      </c>
      <c r="F34" s="115"/>
      <c r="G34" s="20" t="s">
        <v>65</v>
      </c>
      <c r="H34" s="116">
        <v>1300000</v>
      </c>
      <c r="I34" s="60">
        <v>0</v>
      </c>
      <c r="J34" s="23">
        <f t="shared" si="0"/>
        <v>1300000</v>
      </c>
      <c r="K34" s="24"/>
      <c r="L34" s="84" t="b">
        <v>1</v>
      </c>
    </row>
    <row r="35" spans="2:12" ht="15" x14ac:dyDescent="0.25">
      <c r="B35" s="110"/>
      <c r="C35" s="96" t="s">
        <v>250</v>
      </c>
      <c r="D35" s="113" t="s">
        <v>56</v>
      </c>
      <c r="E35" s="20" t="s">
        <v>286</v>
      </c>
      <c r="F35" s="115"/>
      <c r="G35" s="20" t="s">
        <v>65</v>
      </c>
      <c r="H35" s="59">
        <v>650000</v>
      </c>
      <c r="I35" s="60">
        <v>0</v>
      </c>
      <c r="J35" s="23">
        <f t="shared" si="0"/>
        <v>650000</v>
      </c>
      <c r="K35" s="24"/>
      <c r="L35" s="84" t="b">
        <v>1</v>
      </c>
    </row>
    <row r="36" spans="2:12" ht="15" x14ac:dyDescent="0.25">
      <c r="B36" s="110"/>
      <c r="C36" s="96" t="s">
        <v>141</v>
      </c>
      <c r="D36" s="113" t="s">
        <v>56</v>
      </c>
      <c r="E36" s="20" t="s">
        <v>208</v>
      </c>
      <c r="F36" s="115"/>
      <c r="G36" s="20" t="s">
        <v>65</v>
      </c>
      <c r="H36" s="59">
        <v>650000</v>
      </c>
      <c r="I36" s="60">
        <v>0</v>
      </c>
      <c r="J36" s="23">
        <f t="shared" si="0"/>
        <v>650000</v>
      </c>
      <c r="K36" s="24"/>
      <c r="L36" s="84" t="b">
        <v>1</v>
      </c>
    </row>
    <row r="37" spans="2:12" ht="15" x14ac:dyDescent="0.25">
      <c r="B37" s="92">
        <v>45738</v>
      </c>
      <c r="C37" s="96" t="s">
        <v>290</v>
      </c>
      <c r="D37" s="19" t="s">
        <v>19</v>
      </c>
      <c r="E37" s="12"/>
      <c r="F37" s="26"/>
      <c r="G37" s="20" t="s">
        <v>17</v>
      </c>
      <c r="H37" s="59">
        <v>150000</v>
      </c>
      <c r="I37" s="60">
        <v>-50000</v>
      </c>
      <c r="J37" s="23">
        <f t="shared" si="0"/>
        <v>100000</v>
      </c>
      <c r="K37" s="24"/>
      <c r="L37" s="84" t="b">
        <v>1</v>
      </c>
    </row>
    <row r="38" spans="2:12" ht="15" x14ac:dyDescent="0.25">
      <c r="B38" s="92">
        <v>45740</v>
      </c>
      <c r="C38" s="96" t="s">
        <v>197</v>
      </c>
      <c r="D38" s="113" t="s">
        <v>56</v>
      </c>
      <c r="E38" s="20" t="s">
        <v>77</v>
      </c>
      <c r="F38" s="115"/>
      <c r="G38" s="20" t="s">
        <v>65</v>
      </c>
      <c r="H38" s="59">
        <v>650000</v>
      </c>
      <c r="I38" s="60">
        <v>0</v>
      </c>
      <c r="J38" s="23">
        <f t="shared" si="0"/>
        <v>650000</v>
      </c>
      <c r="K38" s="24"/>
      <c r="L38" s="84" t="b">
        <v>1</v>
      </c>
    </row>
    <row r="39" spans="2:12" ht="15" x14ac:dyDescent="0.25">
      <c r="B39" s="92">
        <v>45741</v>
      </c>
      <c r="C39" s="85" t="s">
        <v>31</v>
      </c>
      <c r="D39" s="31"/>
      <c r="E39" s="32"/>
      <c r="F39" s="33"/>
      <c r="G39" s="32" t="s">
        <v>33</v>
      </c>
      <c r="H39" s="34"/>
      <c r="I39" s="35"/>
      <c r="J39" s="36"/>
      <c r="K39" s="37">
        <v>551500</v>
      </c>
      <c r="L39" s="38"/>
    </row>
    <row r="40" spans="2:12" ht="15" x14ac:dyDescent="0.25">
      <c r="B40" s="92">
        <v>45743</v>
      </c>
      <c r="C40" s="96" t="s">
        <v>263</v>
      </c>
      <c r="D40" s="113" t="s">
        <v>56</v>
      </c>
      <c r="E40" s="20" t="s">
        <v>249</v>
      </c>
      <c r="F40" s="115"/>
      <c r="G40" s="20" t="s">
        <v>65</v>
      </c>
      <c r="H40" s="59">
        <v>650000</v>
      </c>
      <c r="I40" s="60">
        <v>0</v>
      </c>
      <c r="J40" s="23">
        <f>SUM(H40:I40)</f>
        <v>650000</v>
      </c>
      <c r="K40" s="24"/>
      <c r="L40" s="84" t="b">
        <v>1</v>
      </c>
    </row>
    <row r="41" spans="2:12" ht="15" x14ac:dyDescent="0.25">
      <c r="B41" s="92">
        <v>45745</v>
      </c>
      <c r="C41" s="96" t="s">
        <v>291</v>
      </c>
      <c r="D41" s="19" t="s">
        <v>19</v>
      </c>
      <c r="E41" s="12"/>
      <c r="F41" s="26"/>
      <c r="G41" s="20" t="s">
        <v>17</v>
      </c>
      <c r="H41" s="59">
        <v>150000</v>
      </c>
      <c r="I41" s="60">
        <v>-50000</v>
      </c>
      <c r="J41" s="23">
        <f>SUM(H41:I41)</f>
        <v>100000</v>
      </c>
      <c r="K41" s="24"/>
      <c r="L41" s="84" t="b">
        <v>1</v>
      </c>
    </row>
    <row r="42" spans="2:12" ht="15" x14ac:dyDescent="0.25">
      <c r="B42" s="285" t="s">
        <v>34</v>
      </c>
      <c r="C42" s="273"/>
      <c r="D42" s="274"/>
      <c r="E42" s="286" t="s">
        <v>35</v>
      </c>
      <c r="F42" s="273"/>
      <c r="G42" s="274"/>
    </row>
    <row r="43" spans="2:12" ht="15" x14ac:dyDescent="0.25">
      <c r="B43" s="287" t="s">
        <v>292</v>
      </c>
      <c r="C43" s="288"/>
      <c r="D43" s="62">
        <f>SUMIF(D7:D41,D8,J6:J41)</f>
        <v>11950000</v>
      </c>
      <c r="E43" s="289" t="s">
        <v>37</v>
      </c>
      <c r="F43" s="290"/>
      <c r="G43" s="40">
        <f>SUMIF(G6:G41,G9,K6:K41)</f>
        <v>3284977</v>
      </c>
    </row>
    <row r="44" spans="2:12" ht="15" x14ac:dyDescent="0.25">
      <c r="B44" s="280" t="s">
        <v>38</v>
      </c>
      <c r="C44" s="281"/>
      <c r="D44" s="43">
        <f>SUMIF(D6:D41,D17,J6:J41)</f>
        <v>2200000</v>
      </c>
      <c r="E44" s="280" t="s">
        <v>39</v>
      </c>
      <c r="F44" s="281"/>
      <c r="G44" s="42"/>
    </row>
    <row r="45" spans="2:12" ht="15" x14ac:dyDescent="0.25">
      <c r="B45" s="280" t="s">
        <v>40</v>
      </c>
      <c r="C45" s="281"/>
      <c r="D45" s="43">
        <f>SUMIF(D7:D41,D13,J6:J41)</f>
        <v>3150000</v>
      </c>
      <c r="E45" s="280" t="s">
        <v>41</v>
      </c>
      <c r="F45" s="281"/>
      <c r="G45" s="117">
        <v>21716429</v>
      </c>
    </row>
    <row r="46" spans="2:12" ht="15" x14ac:dyDescent="0.25">
      <c r="B46" s="280" t="s">
        <v>293</v>
      </c>
      <c r="C46" s="281"/>
      <c r="D46" s="43">
        <f>SUMIF(D6:D41,D20,J6:J41)</f>
        <v>800000</v>
      </c>
      <c r="E46" s="298"/>
      <c r="F46" s="290"/>
      <c r="G46" s="118"/>
    </row>
    <row r="47" spans="2:12" ht="15" x14ac:dyDescent="0.25">
      <c r="B47" s="299" t="s">
        <v>72</v>
      </c>
      <c r="C47" s="300"/>
      <c r="D47" s="119">
        <v>21572529</v>
      </c>
      <c r="E47" s="301"/>
      <c r="F47" s="300"/>
      <c r="G47" s="120"/>
    </row>
    <row r="48" spans="2:12" ht="15" x14ac:dyDescent="0.25">
      <c r="B48" s="302" t="s">
        <v>44</v>
      </c>
      <c r="C48" s="303"/>
      <c r="D48" s="47">
        <f>SUM(D43:D46)</f>
        <v>18100000</v>
      </c>
      <c r="E48" s="302" t="s">
        <v>45</v>
      </c>
      <c r="F48" s="304"/>
      <c r="G48" s="48">
        <f>SUM(G43:H46)</f>
        <v>25001406</v>
      </c>
      <c r="H48" s="41">
        <f>SUM(D48-G48)</f>
        <v>-6901406</v>
      </c>
    </row>
    <row r="49" spans="1:31" ht="15" x14ac:dyDescent="0.25">
      <c r="B49" s="264" t="s">
        <v>46</v>
      </c>
      <c r="C49" s="265"/>
      <c r="D49" s="265"/>
      <c r="E49" s="265"/>
      <c r="F49" s="265"/>
      <c r="G49" s="266"/>
    </row>
    <row r="50" spans="1:31" ht="12.75" x14ac:dyDescent="0.2">
      <c r="A50" s="49"/>
      <c r="B50" s="275"/>
      <c r="C50" s="268"/>
      <c r="D50" s="276"/>
      <c r="E50" s="265"/>
      <c r="F50" s="265"/>
      <c r="G50" s="266"/>
      <c r="H50" s="49"/>
      <c r="I50" s="49"/>
      <c r="J50" s="49"/>
      <c r="K50" s="49"/>
      <c r="L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</row>
    <row r="51" spans="1:31" ht="15" x14ac:dyDescent="0.25">
      <c r="B51" s="264" t="s">
        <v>48</v>
      </c>
      <c r="C51" s="265"/>
      <c r="D51" s="265"/>
      <c r="E51" s="265"/>
      <c r="F51" s="265"/>
      <c r="G51" s="266"/>
    </row>
    <row r="52" spans="1:31" ht="15" x14ac:dyDescent="0.25">
      <c r="B52" s="277"/>
      <c r="C52" s="268"/>
      <c r="D52" s="278"/>
      <c r="E52" s="265"/>
      <c r="F52" s="265"/>
      <c r="G52" s="266"/>
    </row>
    <row r="53" spans="1:31" ht="15" x14ac:dyDescent="0.25">
      <c r="B53" s="267" t="s">
        <v>75</v>
      </c>
      <c r="C53" s="268"/>
      <c r="D53" s="279">
        <f>'JAN 2025'!D54</f>
        <v>-170074942</v>
      </c>
      <c r="E53" s="265"/>
      <c r="F53" s="265"/>
      <c r="G53" s="266"/>
    </row>
    <row r="54" spans="1:31" ht="15" x14ac:dyDescent="0.25">
      <c r="B54" s="267" t="s">
        <v>51</v>
      </c>
      <c r="C54" s="268"/>
      <c r="D54" s="269">
        <v>0</v>
      </c>
      <c r="E54" s="265"/>
      <c r="F54" s="265"/>
      <c r="G54" s="266"/>
    </row>
    <row r="55" spans="1:31" ht="15" x14ac:dyDescent="0.25">
      <c r="B55" s="50" t="s">
        <v>194</v>
      </c>
      <c r="C55" s="51"/>
      <c r="D55" s="269">
        <v>0</v>
      </c>
      <c r="E55" s="265"/>
      <c r="F55" s="265"/>
      <c r="G55" s="266"/>
    </row>
    <row r="56" spans="1:31" ht="15" x14ac:dyDescent="0.25">
      <c r="B56" s="270" t="s">
        <v>53</v>
      </c>
      <c r="C56" s="271"/>
      <c r="D56" s="272">
        <f>(D53+D54-D55)</f>
        <v>-170074942</v>
      </c>
      <c r="E56" s="273"/>
      <c r="F56" s="273"/>
      <c r="G56" s="274"/>
    </row>
    <row r="57" spans="1:31" ht="12.75" x14ac:dyDescent="0.2">
      <c r="B57" s="52"/>
      <c r="D57" s="52"/>
      <c r="F57" s="52"/>
    </row>
    <row r="58" spans="1:31" ht="12.75" x14ac:dyDescent="0.2">
      <c r="B58" s="52"/>
      <c r="F58" s="52"/>
    </row>
    <row r="59" spans="1:31" ht="12.75" x14ac:dyDescent="0.2">
      <c r="B59" s="52"/>
      <c r="F59" s="52"/>
    </row>
    <row r="60" spans="1:31" ht="12.75" x14ac:dyDescent="0.2">
      <c r="B60" s="52"/>
      <c r="F60" s="52"/>
    </row>
    <row r="61" spans="1:31" ht="12.75" x14ac:dyDescent="0.2">
      <c r="B61" s="52"/>
      <c r="F61" s="52"/>
    </row>
    <row r="62" spans="1:31" ht="12.75" x14ac:dyDescent="0.2">
      <c r="B62" s="52"/>
      <c r="F62" s="52"/>
    </row>
    <row r="63" spans="1:31" ht="12.75" x14ac:dyDescent="0.2">
      <c r="B63" s="52"/>
      <c r="F63" s="52"/>
    </row>
    <row r="64" spans="1:31" ht="12.75" x14ac:dyDescent="0.2">
      <c r="B64" s="52"/>
      <c r="F64" s="52"/>
    </row>
    <row r="65" spans="2:6" ht="12.75" x14ac:dyDescent="0.2">
      <c r="B65" s="52"/>
      <c r="F65" s="52"/>
    </row>
    <row r="66" spans="2:6" ht="12.75" x14ac:dyDescent="0.2">
      <c r="B66" s="52"/>
      <c r="F66" s="52"/>
    </row>
    <row r="67" spans="2:6" ht="12.75" x14ac:dyDescent="0.2">
      <c r="B67" s="52"/>
      <c r="F67" s="52"/>
    </row>
    <row r="68" spans="2:6" ht="12.75" x14ac:dyDescent="0.2">
      <c r="B68" s="52"/>
      <c r="F68" s="52"/>
    </row>
    <row r="69" spans="2:6" ht="12.75" x14ac:dyDescent="0.2">
      <c r="B69" s="52"/>
      <c r="F69" s="52"/>
    </row>
    <row r="70" spans="2:6" ht="12.75" x14ac:dyDescent="0.2">
      <c r="B70" s="52"/>
      <c r="F70" s="52"/>
    </row>
    <row r="71" spans="2:6" ht="12.75" x14ac:dyDescent="0.2">
      <c r="B71" s="52"/>
      <c r="F71" s="52"/>
    </row>
    <row r="72" spans="2:6" ht="12.75" x14ac:dyDescent="0.2">
      <c r="B72" s="52"/>
      <c r="F72" s="52"/>
    </row>
    <row r="73" spans="2:6" ht="12.75" x14ac:dyDescent="0.2">
      <c r="B73" s="52"/>
      <c r="F73" s="52"/>
    </row>
    <row r="74" spans="2:6" ht="12.75" x14ac:dyDescent="0.2">
      <c r="B74" s="52"/>
      <c r="F74" s="52"/>
    </row>
    <row r="75" spans="2:6" ht="12.75" x14ac:dyDescent="0.2">
      <c r="B75" s="52"/>
      <c r="F75" s="52"/>
    </row>
    <row r="76" spans="2:6" ht="12.75" x14ac:dyDescent="0.2">
      <c r="B76" s="52"/>
      <c r="F76" s="52"/>
    </row>
    <row r="77" spans="2:6" ht="12.75" x14ac:dyDescent="0.2">
      <c r="B77" s="52"/>
      <c r="F77" s="52"/>
    </row>
    <row r="78" spans="2:6" ht="12.75" x14ac:dyDescent="0.2">
      <c r="B78" s="52"/>
      <c r="F78" s="52"/>
    </row>
    <row r="79" spans="2:6" ht="12.75" x14ac:dyDescent="0.2">
      <c r="B79" s="52"/>
      <c r="F79" s="52"/>
    </row>
    <row r="80" spans="2:6" ht="12.75" x14ac:dyDescent="0.2">
      <c r="B80" s="52"/>
      <c r="F80" s="52"/>
    </row>
    <row r="81" spans="2:6" ht="12.75" x14ac:dyDescent="0.2">
      <c r="B81" s="52"/>
      <c r="F81" s="52"/>
    </row>
    <row r="82" spans="2:6" ht="12.75" x14ac:dyDescent="0.2">
      <c r="B82" s="52"/>
      <c r="F82" s="52"/>
    </row>
    <row r="83" spans="2:6" ht="12.75" x14ac:dyDescent="0.2">
      <c r="B83" s="52"/>
      <c r="F83" s="52"/>
    </row>
    <row r="84" spans="2:6" ht="12.75" x14ac:dyDescent="0.2">
      <c r="B84" s="52"/>
      <c r="F84" s="52"/>
    </row>
    <row r="85" spans="2:6" ht="12.75" x14ac:dyDescent="0.2">
      <c r="B85" s="52"/>
      <c r="F85" s="52"/>
    </row>
    <row r="86" spans="2:6" ht="12.75" x14ac:dyDescent="0.2">
      <c r="B86" s="52"/>
      <c r="F86" s="52"/>
    </row>
    <row r="87" spans="2:6" ht="12.75" x14ac:dyDescent="0.2">
      <c r="B87" s="52"/>
      <c r="F87" s="52"/>
    </row>
    <row r="88" spans="2:6" ht="12.75" x14ac:dyDescent="0.2">
      <c r="B88" s="52"/>
      <c r="F88" s="52"/>
    </row>
    <row r="89" spans="2:6" ht="12.75" x14ac:dyDescent="0.2">
      <c r="B89" s="52"/>
      <c r="F89" s="52"/>
    </row>
    <row r="90" spans="2:6" ht="12.75" x14ac:dyDescent="0.2">
      <c r="B90" s="52"/>
      <c r="F90" s="52"/>
    </row>
    <row r="91" spans="2:6" ht="12.75" x14ac:dyDescent="0.2">
      <c r="B91" s="52"/>
      <c r="F91" s="52"/>
    </row>
    <row r="92" spans="2:6" ht="12.75" x14ac:dyDescent="0.2">
      <c r="B92" s="52"/>
      <c r="F92" s="52"/>
    </row>
    <row r="93" spans="2:6" ht="12.75" x14ac:dyDescent="0.2">
      <c r="B93" s="52"/>
      <c r="F93" s="52"/>
    </row>
    <row r="94" spans="2:6" ht="12.75" x14ac:dyDescent="0.2">
      <c r="B94" s="52"/>
      <c r="F94" s="52"/>
    </row>
    <row r="95" spans="2:6" ht="12.75" x14ac:dyDescent="0.2">
      <c r="B95" s="52"/>
      <c r="F95" s="52"/>
    </row>
    <row r="96" spans="2:6" ht="12.75" x14ac:dyDescent="0.2">
      <c r="B96" s="52"/>
      <c r="F96" s="52"/>
    </row>
    <row r="97" spans="2:6" ht="12.75" x14ac:dyDescent="0.2">
      <c r="B97" s="52"/>
      <c r="F97" s="52"/>
    </row>
    <row r="98" spans="2:6" ht="12.75" x14ac:dyDescent="0.2">
      <c r="B98" s="52"/>
      <c r="F98" s="52"/>
    </row>
    <row r="99" spans="2:6" ht="12.75" x14ac:dyDescent="0.2">
      <c r="B99" s="52"/>
      <c r="F99" s="52"/>
    </row>
    <row r="100" spans="2:6" ht="12.75" x14ac:dyDescent="0.2">
      <c r="B100" s="52"/>
      <c r="F100" s="52"/>
    </row>
    <row r="101" spans="2:6" ht="12.75" x14ac:dyDescent="0.2">
      <c r="B101" s="52"/>
      <c r="F101" s="52"/>
    </row>
    <row r="102" spans="2:6" ht="12.75" x14ac:dyDescent="0.2">
      <c r="B102" s="52"/>
      <c r="F102" s="52"/>
    </row>
    <row r="103" spans="2:6" ht="12.75" x14ac:dyDescent="0.2">
      <c r="B103" s="52"/>
      <c r="F103" s="52"/>
    </row>
    <row r="104" spans="2:6" ht="12.75" x14ac:dyDescent="0.2">
      <c r="B104" s="52"/>
      <c r="F104" s="52"/>
    </row>
    <row r="105" spans="2:6" ht="12.75" x14ac:dyDescent="0.2">
      <c r="B105" s="52"/>
      <c r="F105" s="52"/>
    </row>
    <row r="106" spans="2:6" ht="12.75" x14ac:dyDescent="0.2">
      <c r="B106" s="52"/>
      <c r="F106" s="52"/>
    </row>
    <row r="107" spans="2:6" ht="12.75" x14ac:dyDescent="0.2">
      <c r="B107" s="52"/>
      <c r="F107" s="52"/>
    </row>
    <row r="108" spans="2:6" ht="12.75" x14ac:dyDescent="0.2">
      <c r="B108" s="52"/>
      <c r="F108" s="52"/>
    </row>
    <row r="109" spans="2:6" ht="12.75" x14ac:dyDescent="0.2">
      <c r="B109" s="52"/>
      <c r="F109" s="52"/>
    </row>
    <row r="110" spans="2:6" ht="12.75" x14ac:dyDescent="0.2">
      <c r="B110" s="52"/>
      <c r="F110" s="52"/>
    </row>
    <row r="111" spans="2:6" ht="12.75" x14ac:dyDescent="0.2">
      <c r="B111" s="52"/>
      <c r="F111" s="52"/>
    </row>
    <row r="112" spans="2:6" ht="12.75" x14ac:dyDescent="0.2">
      <c r="B112" s="52"/>
      <c r="F112" s="52"/>
    </row>
    <row r="113" spans="2:6" ht="12.75" x14ac:dyDescent="0.2">
      <c r="B113" s="52"/>
      <c r="F113" s="52"/>
    </row>
    <row r="114" spans="2:6" ht="12.75" x14ac:dyDescent="0.2">
      <c r="B114" s="52"/>
      <c r="F114" s="52"/>
    </row>
    <row r="115" spans="2:6" ht="12.75" x14ac:dyDescent="0.2">
      <c r="B115" s="52"/>
      <c r="F115" s="52"/>
    </row>
    <row r="116" spans="2:6" ht="12.75" x14ac:dyDescent="0.2">
      <c r="B116" s="52"/>
      <c r="F116" s="52"/>
    </row>
    <row r="117" spans="2:6" ht="12.75" x14ac:dyDescent="0.2">
      <c r="B117" s="52"/>
      <c r="F117" s="52"/>
    </row>
    <row r="118" spans="2:6" ht="12.75" x14ac:dyDescent="0.2">
      <c r="B118" s="52"/>
      <c r="F118" s="52"/>
    </row>
    <row r="119" spans="2:6" ht="12.75" x14ac:dyDescent="0.2">
      <c r="B119" s="52"/>
      <c r="F119" s="52"/>
    </row>
    <row r="120" spans="2:6" ht="12.75" x14ac:dyDescent="0.2">
      <c r="B120" s="52"/>
      <c r="F120" s="52"/>
    </row>
    <row r="121" spans="2:6" ht="12.75" x14ac:dyDescent="0.2">
      <c r="B121" s="52"/>
      <c r="F121" s="52"/>
    </row>
    <row r="122" spans="2:6" ht="12.75" x14ac:dyDescent="0.2">
      <c r="B122" s="52"/>
      <c r="F122" s="52"/>
    </row>
    <row r="123" spans="2:6" ht="12.75" x14ac:dyDescent="0.2">
      <c r="B123" s="52"/>
      <c r="F123" s="52"/>
    </row>
    <row r="124" spans="2:6" ht="12.75" x14ac:dyDescent="0.2">
      <c r="B124" s="52"/>
      <c r="F124" s="52"/>
    </row>
    <row r="125" spans="2:6" ht="12.75" x14ac:dyDescent="0.2">
      <c r="B125" s="52"/>
      <c r="F125" s="52"/>
    </row>
    <row r="126" spans="2:6" ht="12.75" x14ac:dyDescent="0.2">
      <c r="B126" s="52"/>
      <c r="F126" s="52"/>
    </row>
    <row r="127" spans="2:6" ht="12.75" x14ac:dyDescent="0.2">
      <c r="B127" s="52"/>
      <c r="F127" s="52"/>
    </row>
    <row r="128" spans="2:6" ht="12.75" x14ac:dyDescent="0.2">
      <c r="B128" s="52"/>
      <c r="F128" s="52"/>
    </row>
    <row r="129" spans="2:6" ht="12.75" x14ac:dyDescent="0.2">
      <c r="B129" s="52"/>
      <c r="F129" s="52"/>
    </row>
    <row r="130" spans="2:6" ht="12.75" x14ac:dyDescent="0.2">
      <c r="B130" s="52"/>
      <c r="F130" s="52"/>
    </row>
    <row r="131" spans="2:6" ht="12.75" x14ac:dyDescent="0.2">
      <c r="B131" s="52"/>
      <c r="F131" s="52"/>
    </row>
    <row r="132" spans="2:6" ht="12.75" x14ac:dyDescent="0.2">
      <c r="B132" s="52"/>
      <c r="F132" s="52"/>
    </row>
    <row r="133" spans="2:6" ht="12.75" x14ac:dyDescent="0.2">
      <c r="B133" s="52"/>
      <c r="F133" s="52"/>
    </row>
    <row r="134" spans="2:6" ht="12.75" x14ac:dyDescent="0.2">
      <c r="B134" s="52"/>
      <c r="F134" s="52"/>
    </row>
    <row r="135" spans="2:6" ht="12.75" x14ac:dyDescent="0.2">
      <c r="B135" s="52"/>
      <c r="F135" s="52"/>
    </row>
    <row r="136" spans="2:6" ht="12.75" x14ac:dyDescent="0.2">
      <c r="B136" s="52"/>
      <c r="F136" s="52"/>
    </row>
    <row r="137" spans="2:6" ht="12.75" x14ac:dyDescent="0.2">
      <c r="B137" s="52"/>
      <c r="F137" s="52"/>
    </row>
    <row r="138" spans="2:6" ht="12.75" x14ac:dyDescent="0.2">
      <c r="B138" s="52"/>
      <c r="F138" s="52"/>
    </row>
    <row r="139" spans="2:6" ht="12.75" x14ac:dyDescent="0.2">
      <c r="B139" s="52"/>
      <c r="F139" s="52"/>
    </row>
    <row r="140" spans="2:6" ht="12.75" x14ac:dyDescent="0.2">
      <c r="B140" s="52"/>
      <c r="F140" s="52"/>
    </row>
    <row r="141" spans="2:6" ht="12.75" x14ac:dyDescent="0.2">
      <c r="B141" s="52"/>
      <c r="F141" s="52"/>
    </row>
    <row r="142" spans="2:6" ht="12.75" x14ac:dyDescent="0.2">
      <c r="B142" s="52"/>
      <c r="F142" s="52"/>
    </row>
    <row r="143" spans="2:6" ht="12.75" x14ac:dyDescent="0.2">
      <c r="B143" s="52"/>
      <c r="F143" s="52"/>
    </row>
    <row r="144" spans="2:6" ht="12.75" x14ac:dyDescent="0.2">
      <c r="B144" s="52"/>
      <c r="F144" s="52"/>
    </row>
    <row r="145" spans="2:6" ht="12.75" x14ac:dyDescent="0.2">
      <c r="B145" s="52"/>
      <c r="F145" s="52"/>
    </row>
    <row r="146" spans="2:6" ht="12.75" x14ac:dyDescent="0.2">
      <c r="B146" s="52"/>
      <c r="F146" s="52"/>
    </row>
    <row r="147" spans="2:6" ht="12.75" x14ac:dyDescent="0.2">
      <c r="B147" s="52"/>
      <c r="F147" s="52"/>
    </row>
    <row r="148" spans="2:6" ht="12.75" x14ac:dyDescent="0.2">
      <c r="B148" s="52"/>
      <c r="F148" s="52"/>
    </row>
    <row r="149" spans="2:6" ht="12.75" x14ac:dyDescent="0.2">
      <c r="B149" s="52"/>
      <c r="F149" s="52"/>
    </row>
    <row r="150" spans="2:6" ht="12.75" x14ac:dyDescent="0.2">
      <c r="B150" s="52"/>
      <c r="F150" s="52"/>
    </row>
    <row r="151" spans="2:6" ht="12.75" x14ac:dyDescent="0.2">
      <c r="B151" s="52"/>
      <c r="F151" s="52"/>
    </row>
    <row r="152" spans="2:6" ht="12.75" x14ac:dyDescent="0.2">
      <c r="B152" s="52"/>
      <c r="F152" s="52"/>
    </row>
    <row r="153" spans="2:6" ht="12.75" x14ac:dyDescent="0.2">
      <c r="B153" s="52"/>
      <c r="F153" s="52"/>
    </row>
    <row r="154" spans="2:6" ht="12.75" x14ac:dyDescent="0.2">
      <c r="B154" s="52"/>
      <c r="F154" s="52"/>
    </row>
    <row r="155" spans="2:6" ht="12.75" x14ac:dyDescent="0.2">
      <c r="B155" s="52"/>
      <c r="F155" s="52"/>
    </row>
    <row r="156" spans="2:6" ht="12.75" x14ac:dyDescent="0.2">
      <c r="B156" s="52"/>
      <c r="F156" s="52"/>
    </row>
    <row r="157" spans="2:6" ht="12.75" x14ac:dyDescent="0.2">
      <c r="B157" s="52"/>
      <c r="F157" s="52"/>
    </row>
    <row r="158" spans="2:6" ht="12.75" x14ac:dyDescent="0.2">
      <c r="B158" s="52"/>
      <c r="F158" s="52"/>
    </row>
    <row r="159" spans="2:6" ht="12.75" x14ac:dyDescent="0.2">
      <c r="B159" s="52"/>
      <c r="F159" s="52"/>
    </row>
    <row r="160" spans="2:6" ht="12.75" x14ac:dyDescent="0.2">
      <c r="B160" s="52"/>
      <c r="F160" s="52"/>
    </row>
    <row r="161" spans="2:6" ht="12.75" x14ac:dyDescent="0.2">
      <c r="B161" s="52"/>
      <c r="F161" s="52"/>
    </row>
    <row r="162" spans="2:6" ht="12.75" x14ac:dyDescent="0.2">
      <c r="B162" s="52"/>
      <c r="F162" s="52"/>
    </row>
    <row r="163" spans="2:6" ht="12.75" x14ac:dyDescent="0.2">
      <c r="B163" s="52"/>
      <c r="F163" s="52"/>
    </row>
    <row r="164" spans="2:6" ht="12.75" x14ac:dyDescent="0.2">
      <c r="B164" s="52"/>
      <c r="F164" s="52"/>
    </row>
    <row r="165" spans="2:6" ht="12.75" x14ac:dyDescent="0.2">
      <c r="B165" s="52"/>
      <c r="F165" s="52"/>
    </row>
    <row r="166" spans="2:6" ht="12.75" x14ac:dyDescent="0.2">
      <c r="B166" s="52"/>
      <c r="F166" s="52"/>
    </row>
    <row r="167" spans="2:6" ht="12.75" x14ac:dyDescent="0.2">
      <c r="B167" s="52"/>
      <c r="F167" s="52"/>
    </row>
    <row r="168" spans="2:6" ht="12.75" x14ac:dyDescent="0.2">
      <c r="B168" s="52"/>
      <c r="F168" s="52"/>
    </row>
    <row r="169" spans="2:6" ht="12.75" x14ac:dyDescent="0.2">
      <c r="B169" s="52"/>
      <c r="F169" s="52"/>
    </row>
    <row r="170" spans="2:6" ht="12.75" x14ac:dyDescent="0.2">
      <c r="B170" s="52"/>
      <c r="F170" s="52"/>
    </row>
    <row r="171" spans="2:6" ht="12.75" x14ac:dyDescent="0.2">
      <c r="B171" s="52"/>
      <c r="F171" s="52"/>
    </row>
    <row r="172" spans="2:6" ht="12.75" x14ac:dyDescent="0.2">
      <c r="B172" s="52"/>
      <c r="F172" s="52"/>
    </row>
    <row r="173" spans="2:6" ht="12.75" x14ac:dyDescent="0.2">
      <c r="B173" s="52"/>
      <c r="F173" s="52"/>
    </row>
    <row r="174" spans="2:6" ht="12.75" x14ac:dyDescent="0.2">
      <c r="B174" s="52"/>
      <c r="F174" s="52"/>
    </row>
    <row r="175" spans="2:6" ht="12.75" x14ac:dyDescent="0.2">
      <c r="B175" s="52"/>
      <c r="F175" s="52"/>
    </row>
    <row r="176" spans="2:6" ht="12.75" x14ac:dyDescent="0.2">
      <c r="B176" s="52"/>
      <c r="F176" s="52"/>
    </row>
    <row r="177" spans="2:6" ht="12.75" x14ac:dyDescent="0.2">
      <c r="B177" s="52"/>
      <c r="F177" s="52"/>
    </row>
    <row r="178" spans="2:6" ht="12.75" x14ac:dyDescent="0.2">
      <c r="B178" s="52"/>
      <c r="F178" s="52"/>
    </row>
    <row r="179" spans="2:6" ht="12.75" x14ac:dyDescent="0.2">
      <c r="B179" s="52"/>
      <c r="F179" s="52"/>
    </row>
    <row r="180" spans="2:6" ht="12.75" x14ac:dyDescent="0.2">
      <c r="B180" s="52"/>
      <c r="F180" s="52"/>
    </row>
    <row r="181" spans="2:6" ht="12.75" x14ac:dyDescent="0.2">
      <c r="B181" s="52"/>
      <c r="F181" s="52"/>
    </row>
    <row r="182" spans="2:6" ht="12.75" x14ac:dyDescent="0.2">
      <c r="B182" s="52"/>
      <c r="F182" s="52"/>
    </row>
    <row r="183" spans="2:6" ht="12.75" x14ac:dyDescent="0.2">
      <c r="B183" s="52"/>
      <c r="F183" s="52"/>
    </row>
    <row r="184" spans="2:6" ht="12.75" x14ac:dyDescent="0.2">
      <c r="B184" s="52"/>
      <c r="F184" s="52"/>
    </row>
    <row r="185" spans="2:6" ht="12.75" x14ac:dyDescent="0.2">
      <c r="B185" s="52"/>
      <c r="F185" s="52"/>
    </row>
    <row r="186" spans="2:6" ht="12.75" x14ac:dyDescent="0.2">
      <c r="B186" s="52"/>
      <c r="F186" s="52"/>
    </row>
    <row r="187" spans="2:6" ht="12.75" x14ac:dyDescent="0.2">
      <c r="B187" s="52"/>
      <c r="F187" s="52"/>
    </row>
    <row r="188" spans="2:6" ht="12.75" x14ac:dyDescent="0.2">
      <c r="B188" s="52"/>
      <c r="F188" s="52"/>
    </row>
    <row r="189" spans="2:6" ht="12.75" x14ac:dyDescent="0.2">
      <c r="B189" s="52"/>
      <c r="F189" s="52"/>
    </row>
    <row r="190" spans="2:6" ht="12.75" x14ac:dyDescent="0.2">
      <c r="B190" s="52"/>
      <c r="F190" s="52"/>
    </row>
    <row r="191" spans="2:6" ht="12.75" x14ac:dyDescent="0.2">
      <c r="B191" s="52"/>
      <c r="F191" s="52"/>
    </row>
    <row r="192" spans="2:6" ht="12.75" x14ac:dyDescent="0.2">
      <c r="B192" s="52"/>
      <c r="F192" s="52"/>
    </row>
    <row r="193" spans="2:6" ht="12.75" x14ac:dyDescent="0.2">
      <c r="B193" s="52"/>
      <c r="F193" s="52"/>
    </row>
    <row r="194" spans="2:6" ht="12.75" x14ac:dyDescent="0.2">
      <c r="B194" s="52"/>
      <c r="F194" s="52"/>
    </row>
    <row r="195" spans="2:6" ht="12.75" x14ac:dyDescent="0.2">
      <c r="B195" s="52"/>
      <c r="F195" s="52"/>
    </row>
    <row r="196" spans="2:6" ht="12.75" x14ac:dyDescent="0.2">
      <c r="B196" s="52"/>
      <c r="F196" s="52"/>
    </row>
    <row r="197" spans="2:6" ht="12.75" x14ac:dyDescent="0.2">
      <c r="B197" s="52"/>
      <c r="F197" s="52"/>
    </row>
    <row r="198" spans="2:6" ht="12.75" x14ac:dyDescent="0.2">
      <c r="B198" s="52"/>
      <c r="F198" s="52"/>
    </row>
    <row r="199" spans="2:6" ht="12.75" x14ac:dyDescent="0.2">
      <c r="B199" s="52"/>
      <c r="F199" s="52"/>
    </row>
    <row r="200" spans="2:6" ht="12.75" x14ac:dyDescent="0.2">
      <c r="B200" s="52"/>
      <c r="F200" s="52"/>
    </row>
    <row r="201" spans="2:6" ht="12.75" x14ac:dyDescent="0.2">
      <c r="B201" s="52"/>
      <c r="F201" s="52"/>
    </row>
    <row r="202" spans="2:6" ht="12.75" x14ac:dyDescent="0.2">
      <c r="B202" s="52"/>
      <c r="F202" s="52"/>
    </row>
    <row r="203" spans="2:6" ht="12.75" x14ac:dyDescent="0.2">
      <c r="B203" s="52"/>
      <c r="F203" s="52"/>
    </row>
    <row r="204" spans="2:6" ht="12.75" x14ac:dyDescent="0.2">
      <c r="B204" s="52"/>
      <c r="F204" s="52"/>
    </row>
    <row r="205" spans="2:6" ht="12.75" x14ac:dyDescent="0.2">
      <c r="B205" s="52"/>
      <c r="F205" s="52"/>
    </row>
    <row r="206" spans="2:6" ht="12.75" x14ac:dyDescent="0.2">
      <c r="B206" s="52"/>
      <c r="F206" s="52"/>
    </row>
    <row r="207" spans="2:6" ht="12.75" x14ac:dyDescent="0.2">
      <c r="B207" s="52"/>
      <c r="F207" s="52"/>
    </row>
    <row r="208" spans="2:6" ht="12.75" x14ac:dyDescent="0.2">
      <c r="B208" s="52"/>
      <c r="F208" s="52"/>
    </row>
    <row r="209" spans="2:6" ht="12.75" x14ac:dyDescent="0.2">
      <c r="B209" s="52"/>
      <c r="F209" s="52"/>
    </row>
    <row r="210" spans="2:6" ht="12.75" x14ac:dyDescent="0.2">
      <c r="B210" s="52"/>
      <c r="F210" s="52"/>
    </row>
    <row r="211" spans="2:6" ht="12.75" x14ac:dyDescent="0.2">
      <c r="B211" s="52"/>
      <c r="F211" s="52"/>
    </row>
    <row r="212" spans="2:6" ht="12.75" x14ac:dyDescent="0.2">
      <c r="B212" s="52"/>
      <c r="F212" s="52"/>
    </row>
    <row r="213" spans="2:6" ht="12.75" x14ac:dyDescent="0.2">
      <c r="B213" s="52"/>
      <c r="F213" s="52"/>
    </row>
    <row r="214" spans="2:6" ht="12.75" x14ac:dyDescent="0.2">
      <c r="B214" s="52"/>
      <c r="F214" s="52"/>
    </row>
    <row r="215" spans="2:6" ht="12.75" x14ac:dyDescent="0.2">
      <c r="B215" s="52"/>
      <c r="F215" s="52"/>
    </row>
    <row r="216" spans="2:6" ht="12.75" x14ac:dyDescent="0.2">
      <c r="B216" s="52"/>
      <c r="F216" s="52"/>
    </row>
    <row r="217" spans="2:6" ht="12.75" x14ac:dyDescent="0.2">
      <c r="B217" s="52"/>
      <c r="F217" s="52"/>
    </row>
    <row r="218" spans="2:6" ht="12.75" x14ac:dyDescent="0.2">
      <c r="B218" s="52"/>
      <c r="F218" s="52"/>
    </row>
    <row r="219" spans="2:6" ht="12.75" x14ac:dyDescent="0.2">
      <c r="B219" s="52"/>
      <c r="F219" s="52"/>
    </row>
    <row r="220" spans="2:6" ht="12.75" x14ac:dyDescent="0.2">
      <c r="B220" s="52"/>
      <c r="F220" s="52"/>
    </row>
    <row r="221" spans="2:6" ht="12.75" x14ac:dyDescent="0.2">
      <c r="B221" s="52"/>
      <c r="F221" s="52"/>
    </row>
    <row r="222" spans="2:6" ht="12.75" x14ac:dyDescent="0.2">
      <c r="B222" s="52"/>
      <c r="F222" s="52"/>
    </row>
    <row r="223" spans="2:6" ht="12.75" x14ac:dyDescent="0.2">
      <c r="B223" s="52"/>
      <c r="F223" s="52"/>
    </row>
    <row r="224" spans="2:6" ht="12.75" x14ac:dyDescent="0.2">
      <c r="B224" s="52"/>
      <c r="F224" s="52"/>
    </row>
    <row r="225" spans="2:6" ht="12.75" x14ac:dyDescent="0.2">
      <c r="B225" s="52"/>
      <c r="F225" s="52"/>
    </row>
    <row r="226" spans="2:6" ht="12.75" x14ac:dyDescent="0.2">
      <c r="B226" s="52"/>
      <c r="F226" s="52"/>
    </row>
    <row r="227" spans="2:6" ht="12.75" x14ac:dyDescent="0.2">
      <c r="B227" s="52"/>
      <c r="F227" s="52"/>
    </row>
    <row r="228" spans="2:6" ht="12.75" x14ac:dyDescent="0.2">
      <c r="B228" s="52"/>
      <c r="F228" s="52"/>
    </row>
    <row r="229" spans="2:6" ht="12.75" x14ac:dyDescent="0.2">
      <c r="B229" s="52"/>
      <c r="F229" s="52"/>
    </row>
    <row r="230" spans="2:6" ht="12.75" x14ac:dyDescent="0.2">
      <c r="B230" s="52"/>
      <c r="F230" s="52"/>
    </row>
    <row r="231" spans="2:6" ht="12.75" x14ac:dyDescent="0.2">
      <c r="B231" s="52"/>
      <c r="F231" s="52"/>
    </row>
    <row r="232" spans="2:6" ht="12.75" x14ac:dyDescent="0.2">
      <c r="B232" s="52"/>
      <c r="F232" s="52"/>
    </row>
    <row r="233" spans="2:6" ht="12.75" x14ac:dyDescent="0.2">
      <c r="B233" s="52"/>
      <c r="F233" s="52"/>
    </row>
    <row r="234" spans="2:6" ht="12.75" x14ac:dyDescent="0.2">
      <c r="B234" s="52"/>
      <c r="F234" s="52"/>
    </row>
    <row r="235" spans="2:6" ht="12.75" x14ac:dyDescent="0.2">
      <c r="B235" s="52"/>
      <c r="F235" s="52"/>
    </row>
    <row r="236" spans="2:6" ht="12.75" x14ac:dyDescent="0.2">
      <c r="B236" s="52"/>
      <c r="F236" s="52"/>
    </row>
    <row r="237" spans="2:6" ht="12.75" x14ac:dyDescent="0.2">
      <c r="B237" s="52"/>
      <c r="F237" s="52"/>
    </row>
    <row r="238" spans="2:6" ht="12.75" x14ac:dyDescent="0.2">
      <c r="B238" s="52"/>
      <c r="F238" s="52"/>
    </row>
    <row r="239" spans="2:6" ht="12.75" x14ac:dyDescent="0.2">
      <c r="B239" s="52"/>
      <c r="F239" s="52"/>
    </row>
    <row r="240" spans="2:6" ht="12.75" x14ac:dyDescent="0.2">
      <c r="B240" s="52"/>
      <c r="F240" s="52"/>
    </row>
    <row r="241" spans="2:6" ht="12.75" x14ac:dyDescent="0.2">
      <c r="B241" s="52"/>
      <c r="F241" s="52"/>
    </row>
    <row r="242" spans="2:6" ht="12.75" x14ac:dyDescent="0.2">
      <c r="B242" s="52"/>
      <c r="F242" s="52"/>
    </row>
    <row r="243" spans="2:6" ht="12.75" x14ac:dyDescent="0.2">
      <c r="B243" s="52"/>
      <c r="F243" s="52"/>
    </row>
    <row r="244" spans="2:6" ht="12.75" x14ac:dyDescent="0.2">
      <c r="B244" s="52"/>
      <c r="F244" s="52"/>
    </row>
    <row r="245" spans="2:6" ht="12.75" x14ac:dyDescent="0.2">
      <c r="B245" s="52"/>
      <c r="F245" s="52"/>
    </row>
    <row r="246" spans="2:6" ht="12.75" x14ac:dyDescent="0.2">
      <c r="B246" s="52"/>
      <c r="F246" s="52"/>
    </row>
    <row r="247" spans="2:6" ht="12.75" x14ac:dyDescent="0.2">
      <c r="B247" s="52"/>
      <c r="F247" s="52"/>
    </row>
    <row r="248" spans="2:6" ht="12.75" x14ac:dyDescent="0.2">
      <c r="B248" s="52"/>
      <c r="F248" s="52"/>
    </row>
    <row r="249" spans="2:6" ht="12.75" x14ac:dyDescent="0.2">
      <c r="B249" s="52"/>
      <c r="F249" s="52"/>
    </row>
    <row r="250" spans="2:6" ht="12.75" x14ac:dyDescent="0.2">
      <c r="B250" s="52"/>
      <c r="F250" s="52"/>
    </row>
    <row r="251" spans="2:6" ht="12.75" x14ac:dyDescent="0.2">
      <c r="B251" s="52"/>
      <c r="F251" s="52"/>
    </row>
    <row r="252" spans="2:6" ht="12.75" x14ac:dyDescent="0.2">
      <c r="B252" s="52"/>
      <c r="F252" s="52"/>
    </row>
    <row r="253" spans="2:6" ht="12.75" x14ac:dyDescent="0.2">
      <c r="B253" s="52"/>
      <c r="F253" s="52"/>
    </row>
    <row r="254" spans="2:6" ht="12.75" x14ac:dyDescent="0.2">
      <c r="B254" s="52"/>
      <c r="F254" s="52"/>
    </row>
    <row r="255" spans="2:6" ht="12.75" x14ac:dyDescent="0.2">
      <c r="B255" s="52"/>
      <c r="F255" s="52"/>
    </row>
    <row r="256" spans="2:6" ht="12.75" x14ac:dyDescent="0.2">
      <c r="B256" s="52"/>
      <c r="F256" s="52"/>
    </row>
    <row r="257" spans="2:6" ht="12.75" x14ac:dyDescent="0.2">
      <c r="B257" s="52"/>
      <c r="F257" s="52"/>
    </row>
    <row r="258" spans="2:6" ht="12.75" x14ac:dyDescent="0.2">
      <c r="B258" s="52"/>
      <c r="F258" s="52"/>
    </row>
    <row r="259" spans="2:6" ht="12.75" x14ac:dyDescent="0.2">
      <c r="B259" s="52"/>
      <c r="F259" s="52"/>
    </row>
    <row r="260" spans="2:6" ht="12.75" x14ac:dyDescent="0.2">
      <c r="B260" s="52"/>
      <c r="F260" s="52"/>
    </row>
    <row r="261" spans="2:6" ht="12.75" x14ac:dyDescent="0.2">
      <c r="B261" s="52"/>
      <c r="F261" s="52"/>
    </row>
    <row r="262" spans="2:6" ht="12.75" x14ac:dyDescent="0.2">
      <c r="B262" s="52"/>
      <c r="F262" s="52"/>
    </row>
    <row r="263" spans="2:6" ht="12.75" x14ac:dyDescent="0.2">
      <c r="B263" s="52"/>
      <c r="F263" s="52"/>
    </row>
    <row r="264" spans="2:6" ht="12.75" x14ac:dyDescent="0.2">
      <c r="B264" s="52"/>
      <c r="F264" s="52"/>
    </row>
    <row r="265" spans="2:6" ht="12.75" x14ac:dyDescent="0.2">
      <c r="B265" s="52"/>
      <c r="F265" s="52"/>
    </row>
    <row r="266" spans="2:6" ht="12.75" x14ac:dyDescent="0.2">
      <c r="B266" s="52"/>
      <c r="F266" s="52"/>
    </row>
    <row r="267" spans="2:6" ht="12.75" x14ac:dyDescent="0.2">
      <c r="B267" s="52"/>
      <c r="F267" s="52"/>
    </row>
    <row r="268" spans="2:6" ht="12.75" x14ac:dyDescent="0.2">
      <c r="B268" s="52"/>
      <c r="F268" s="52"/>
    </row>
    <row r="269" spans="2:6" ht="12.75" x14ac:dyDescent="0.2">
      <c r="B269" s="52"/>
      <c r="F269" s="52"/>
    </row>
    <row r="270" spans="2:6" ht="12.75" x14ac:dyDescent="0.2">
      <c r="B270" s="52"/>
      <c r="F270" s="52"/>
    </row>
    <row r="271" spans="2:6" ht="12.75" x14ac:dyDescent="0.2">
      <c r="B271" s="52"/>
      <c r="F271" s="52"/>
    </row>
    <row r="272" spans="2:6" ht="12.75" x14ac:dyDescent="0.2">
      <c r="B272" s="52"/>
      <c r="F272" s="52"/>
    </row>
    <row r="273" spans="2:6" ht="12.75" x14ac:dyDescent="0.2">
      <c r="B273" s="52"/>
      <c r="F273" s="52"/>
    </row>
    <row r="274" spans="2:6" ht="12.75" x14ac:dyDescent="0.2">
      <c r="B274" s="52"/>
      <c r="F274" s="52"/>
    </row>
    <row r="275" spans="2:6" ht="12.75" x14ac:dyDescent="0.2">
      <c r="B275" s="52"/>
      <c r="F275" s="52"/>
    </row>
    <row r="276" spans="2:6" ht="12.75" x14ac:dyDescent="0.2">
      <c r="B276" s="52"/>
      <c r="F276" s="52"/>
    </row>
    <row r="277" spans="2:6" ht="12.75" x14ac:dyDescent="0.2">
      <c r="B277" s="52"/>
      <c r="F277" s="52"/>
    </row>
    <row r="278" spans="2:6" ht="12.75" x14ac:dyDescent="0.2">
      <c r="B278" s="52"/>
      <c r="F278" s="52"/>
    </row>
    <row r="279" spans="2:6" ht="12.75" x14ac:dyDescent="0.2">
      <c r="B279" s="52"/>
      <c r="F279" s="52"/>
    </row>
    <row r="280" spans="2:6" ht="12.75" x14ac:dyDescent="0.2">
      <c r="B280" s="52"/>
      <c r="F280" s="52"/>
    </row>
    <row r="281" spans="2:6" ht="12.75" x14ac:dyDescent="0.2">
      <c r="B281" s="52"/>
      <c r="F281" s="52"/>
    </row>
    <row r="282" spans="2:6" ht="12.75" x14ac:dyDescent="0.2">
      <c r="B282" s="52"/>
      <c r="F282" s="52"/>
    </row>
    <row r="283" spans="2:6" ht="12.75" x14ac:dyDescent="0.2">
      <c r="B283" s="52"/>
      <c r="F283" s="52"/>
    </row>
    <row r="284" spans="2:6" ht="12.75" x14ac:dyDescent="0.2">
      <c r="B284" s="52"/>
      <c r="F284" s="52"/>
    </row>
    <row r="285" spans="2:6" ht="12.75" x14ac:dyDescent="0.2">
      <c r="B285" s="52"/>
      <c r="F285" s="52"/>
    </row>
    <row r="286" spans="2:6" ht="12.75" x14ac:dyDescent="0.2">
      <c r="B286" s="52"/>
      <c r="F286" s="52"/>
    </row>
    <row r="287" spans="2:6" ht="12.75" x14ac:dyDescent="0.2">
      <c r="B287" s="52"/>
      <c r="F287" s="52"/>
    </row>
    <row r="288" spans="2:6" ht="12.75" x14ac:dyDescent="0.2">
      <c r="B288" s="52"/>
      <c r="F288" s="52"/>
    </row>
    <row r="289" spans="2:6" ht="12.75" x14ac:dyDescent="0.2">
      <c r="B289" s="52"/>
      <c r="F289" s="52"/>
    </row>
    <row r="290" spans="2:6" ht="12.75" x14ac:dyDescent="0.2">
      <c r="B290" s="52"/>
      <c r="F290" s="52"/>
    </row>
    <row r="291" spans="2:6" ht="12.75" x14ac:dyDescent="0.2">
      <c r="B291" s="52"/>
      <c r="F291" s="52"/>
    </row>
    <row r="292" spans="2:6" ht="12.75" x14ac:dyDescent="0.2">
      <c r="B292" s="52"/>
      <c r="F292" s="52"/>
    </row>
    <row r="293" spans="2:6" ht="12.75" x14ac:dyDescent="0.2">
      <c r="B293" s="52"/>
      <c r="F293" s="52"/>
    </row>
    <row r="294" spans="2:6" ht="12.75" x14ac:dyDescent="0.2">
      <c r="B294" s="52"/>
      <c r="F294" s="52"/>
    </row>
    <row r="295" spans="2:6" ht="12.75" x14ac:dyDescent="0.2">
      <c r="B295" s="52"/>
      <c r="F295" s="52"/>
    </row>
    <row r="296" spans="2:6" ht="12.75" x14ac:dyDescent="0.2">
      <c r="B296" s="52"/>
      <c r="F296" s="52"/>
    </row>
    <row r="297" spans="2:6" ht="12.75" x14ac:dyDescent="0.2">
      <c r="B297" s="52"/>
      <c r="F297" s="52"/>
    </row>
    <row r="298" spans="2:6" ht="12.75" x14ac:dyDescent="0.2">
      <c r="B298" s="52"/>
      <c r="F298" s="52"/>
    </row>
    <row r="299" spans="2:6" ht="12.75" x14ac:dyDescent="0.2">
      <c r="B299" s="52"/>
      <c r="F299" s="52"/>
    </row>
    <row r="300" spans="2:6" ht="12.75" x14ac:dyDescent="0.2">
      <c r="B300" s="52"/>
      <c r="F300" s="52"/>
    </row>
    <row r="301" spans="2:6" ht="12.75" x14ac:dyDescent="0.2">
      <c r="B301" s="52"/>
      <c r="F301" s="52"/>
    </row>
    <row r="302" spans="2:6" ht="12.75" x14ac:dyDescent="0.2">
      <c r="B302" s="52"/>
      <c r="F302" s="52"/>
    </row>
    <row r="303" spans="2:6" ht="12.75" x14ac:dyDescent="0.2">
      <c r="B303" s="52"/>
      <c r="F303" s="52"/>
    </row>
    <row r="304" spans="2:6" ht="12.75" x14ac:dyDescent="0.2">
      <c r="B304" s="52"/>
      <c r="F304" s="52"/>
    </row>
    <row r="305" spans="2:6" ht="12.75" x14ac:dyDescent="0.2">
      <c r="B305" s="52"/>
      <c r="F305" s="52"/>
    </row>
    <row r="306" spans="2:6" ht="12.75" x14ac:dyDescent="0.2">
      <c r="B306" s="52"/>
      <c r="F306" s="52"/>
    </row>
    <row r="307" spans="2:6" ht="12.75" x14ac:dyDescent="0.2">
      <c r="B307" s="52"/>
      <c r="F307" s="52"/>
    </row>
    <row r="308" spans="2:6" ht="12.75" x14ac:dyDescent="0.2">
      <c r="B308" s="52"/>
      <c r="F308" s="52"/>
    </row>
    <row r="309" spans="2:6" ht="12.75" x14ac:dyDescent="0.2">
      <c r="B309" s="52"/>
      <c r="F309" s="52"/>
    </row>
    <row r="310" spans="2:6" ht="12.75" x14ac:dyDescent="0.2">
      <c r="B310" s="52"/>
      <c r="F310" s="52"/>
    </row>
    <row r="311" spans="2:6" ht="12.75" x14ac:dyDescent="0.2">
      <c r="B311" s="52"/>
      <c r="F311" s="52"/>
    </row>
    <row r="312" spans="2:6" ht="12.75" x14ac:dyDescent="0.2">
      <c r="B312" s="52"/>
      <c r="F312" s="52"/>
    </row>
    <row r="313" spans="2:6" ht="12.75" x14ac:dyDescent="0.2">
      <c r="B313" s="52"/>
      <c r="F313" s="52"/>
    </row>
    <row r="314" spans="2:6" ht="12.75" x14ac:dyDescent="0.2">
      <c r="B314" s="52"/>
      <c r="F314" s="52"/>
    </row>
    <row r="315" spans="2:6" ht="12.75" x14ac:dyDescent="0.2">
      <c r="B315" s="52"/>
      <c r="F315" s="52"/>
    </row>
    <row r="316" spans="2:6" ht="12.75" x14ac:dyDescent="0.2">
      <c r="B316" s="52"/>
      <c r="F316" s="52"/>
    </row>
    <row r="317" spans="2:6" ht="12.75" x14ac:dyDescent="0.2">
      <c r="B317" s="52"/>
      <c r="F317" s="52"/>
    </row>
    <row r="318" spans="2:6" ht="12.75" x14ac:dyDescent="0.2">
      <c r="B318" s="52"/>
      <c r="F318" s="52"/>
    </row>
    <row r="319" spans="2:6" ht="12.75" x14ac:dyDescent="0.2">
      <c r="B319" s="52"/>
      <c r="F319" s="52"/>
    </row>
    <row r="320" spans="2:6" ht="12.75" x14ac:dyDescent="0.2">
      <c r="B320" s="52"/>
      <c r="F320" s="52"/>
    </row>
    <row r="321" spans="2:6" ht="12.75" x14ac:dyDescent="0.2">
      <c r="B321" s="52"/>
      <c r="F321" s="52"/>
    </row>
    <row r="322" spans="2:6" ht="12.75" x14ac:dyDescent="0.2">
      <c r="B322" s="52"/>
      <c r="F322" s="52"/>
    </row>
    <row r="323" spans="2:6" ht="12.75" x14ac:dyDescent="0.2">
      <c r="B323" s="52"/>
      <c r="F323" s="52"/>
    </row>
    <row r="324" spans="2:6" ht="12.75" x14ac:dyDescent="0.2">
      <c r="B324" s="52"/>
      <c r="F324" s="52"/>
    </row>
    <row r="325" spans="2:6" ht="12.75" x14ac:dyDescent="0.2">
      <c r="B325" s="52"/>
      <c r="F325" s="52"/>
    </row>
    <row r="326" spans="2:6" ht="12.75" x14ac:dyDescent="0.2">
      <c r="B326" s="52"/>
      <c r="F326" s="52"/>
    </row>
    <row r="327" spans="2:6" ht="12.75" x14ac:dyDescent="0.2">
      <c r="B327" s="52"/>
      <c r="F327" s="52"/>
    </row>
    <row r="328" spans="2:6" ht="12.75" x14ac:dyDescent="0.2">
      <c r="B328" s="52"/>
      <c r="F328" s="52"/>
    </row>
    <row r="329" spans="2:6" ht="12.75" x14ac:dyDescent="0.2">
      <c r="B329" s="52"/>
      <c r="F329" s="52"/>
    </row>
    <row r="330" spans="2:6" ht="12.75" x14ac:dyDescent="0.2">
      <c r="B330" s="52"/>
      <c r="F330" s="52"/>
    </row>
    <row r="331" spans="2:6" ht="12.75" x14ac:dyDescent="0.2">
      <c r="B331" s="52"/>
      <c r="F331" s="52"/>
    </row>
    <row r="332" spans="2:6" ht="12.75" x14ac:dyDescent="0.2">
      <c r="B332" s="52"/>
      <c r="F332" s="52"/>
    </row>
    <row r="333" spans="2:6" ht="12.75" x14ac:dyDescent="0.2">
      <c r="B333" s="52"/>
      <c r="F333" s="52"/>
    </row>
    <row r="334" spans="2:6" ht="12.75" x14ac:dyDescent="0.2">
      <c r="B334" s="52"/>
      <c r="F334" s="52"/>
    </row>
    <row r="335" spans="2:6" ht="12.75" x14ac:dyDescent="0.2">
      <c r="B335" s="52"/>
      <c r="F335" s="52"/>
    </row>
    <row r="336" spans="2:6" ht="12.75" x14ac:dyDescent="0.2">
      <c r="B336" s="52"/>
      <c r="F336" s="52"/>
    </row>
    <row r="337" spans="2:6" ht="12.75" x14ac:dyDescent="0.2">
      <c r="B337" s="52"/>
      <c r="F337" s="52"/>
    </row>
    <row r="338" spans="2:6" ht="12.75" x14ac:dyDescent="0.2">
      <c r="B338" s="52"/>
      <c r="F338" s="52"/>
    </row>
    <row r="339" spans="2:6" ht="12.75" x14ac:dyDescent="0.2">
      <c r="B339" s="52"/>
      <c r="F339" s="52"/>
    </row>
    <row r="340" spans="2:6" ht="12.75" x14ac:dyDescent="0.2">
      <c r="B340" s="52"/>
      <c r="F340" s="52"/>
    </row>
    <row r="341" spans="2:6" ht="12.75" x14ac:dyDescent="0.2">
      <c r="B341" s="52"/>
      <c r="F341" s="52"/>
    </row>
    <row r="342" spans="2:6" ht="12.75" x14ac:dyDescent="0.2">
      <c r="B342" s="52"/>
      <c r="F342" s="52"/>
    </row>
    <row r="343" spans="2:6" ht="12.75" x14ac:dyDescent="0.2">
      <c r="B343" s="52"/>
      <c r="F343" s="52"/>
    </row>
    <row r="344" spans="2:6" ht="12.75" x14ac:dyDescent="0.2">
      <c r="B344" s="52"/>
      <c r="F344" s="52"/>
    </row>
    <row r="345" spans="2:6" ht="12.75" x14ac:dyDescent="0.2">
      <c r="B345" s="52"/>
      <c r="F345" s="52"/>
    </row>
    <row r="346" spans="2:6" ht="12.75" x14ac:dyDescent="0.2">
      <c r="B346" s="52"/>
      <c r="F346" s="52"/>
    </row>
    <row r="347" spans="2:6" ht="12.75" x14ac:dyDescent="0.2">
      <c r="B347" s="52"/>
      <c r="F347" s="52"/>
    </row>
    <row r="348" spans="2:6" ht="12.75" x14ac:dyDescent="0.2">
      <c r="B348" s="52"/>
      <c r="F348" s="52"/>
    </row>
    <row r="349" spans="2:6" ht="12.75" x14ac:dyDescent="0.2">
      <c r="B349" s="52"/>
      <c r="F349" s="52"/>
    </row>
    <row r="350" spans="2:6" ht="12.75" x14ac:dyDescent="0.2">
      <c r="B350" s="52"/>
      <c r="F350" s="52"/>
    </row>
    <row r="351" spans="2:6" ht="12.75" x14ac:dyDescent="0.2">
      <c r="B351" s="52"/>
      <c r="F351" s="52"/>
    </row>
    <row r="352" spans="2:6" ht="12.75" x14ac:dyDescent="0.2">
      <c r="B352" s="52"/>
      <c r="F352" s="52"/>
    </row>
    <row r="353" spans="2:6" ht="12.75" x14ac:dyDescent="0.2">
      <c r="B353" s="52"/>
      <c r="F353" s="52"/>
    </row>
    <row r="354" spans="2:6" ht="12.75" x14ac:dyDescent="0.2">
      <c r="B354" s="52"/>
      <c r="F354" s="52"/>
    </row>
    <row r="355" spans="2:6" ht="12.75" x14ac:dyDescent="0.2">
      <c r="B355" s="52"/>
      <c r="F355" s="52"/>
    </row>
    <row r="356" spans="2:6" ht="12.75" x14ac:dyDescent="0.2">
      <c r="B356" s="52"/>
      <c r="F356" s="52"/>
    </row>
    <row r="357" spans="2:6" ht="12.75" x14ac:dyDescent="0.2">
      <c r="B357" s="52"/>
      <c r="F357" s="52"/>
    </row>
    <row r="358" spans="2:6" ht="12.75" x14ac:dyDescent="0.2">
      <c r="B358" s="52"/>
      <c r="F358" s="52"/>
    </row>
    <row r="359" spans="2:6" ht="12.75" x14ac:dyDescent="0.2">
      <c r="B359" s="52"/>
      <c r="F359" s="52"/>
    </row>
    <row r="360" spans="2:6" ht="12.75" x14ac:dyDescent="0.2">
      <c r="B360" s="52"/>
      <c r="F360" s="52"/>
    </row>
    <row r="361" spans="2:6" ht="12.75" x14ac:dyDescent="0.2">
      <c r="B361" s="52"/>
      <c r="F361" s="52"/>
    </row>
    <row r="362" spans="2:6" ht="12.75" x14ac:dyDescent="0.2">
      <c r="B362" s="52"/>
      <c r="F362" s="52"/>
    </row>
    <row r="363" spans="2:6" ht="12.75" x14ac:dyDescent="0.2">
      <c r="B363" s="52"/>
      <c r="F363" s="52"/>
    </row>
    <row r="364" spans="2:6" ht="12.75" x14ac:dyDescent="0.2">
      <c r="B364" s="52"/>
      <c r="F364" s="52"/>
    </row>
    <row r="365" spans="2:6" ht="12.75" x14ac:dyDescent="0.2">
      <c r="B365" s="52"/>
      <c r="F365" s="52"/>
    </row>
    <row r="366" spans="2:6" ht="12.75" x14ac:dyDescent="0.2">
      <c r="B366" s="52"/>
      <c r="F366" s="52"/>
    </row>
    <row r="367" spans="2:6" ht="12.75" x14ac:dyDescent="0.2">
      <c r="B367" s="52"/>
      <c r="F367" s="52"/>
    </row>
    <row r="368" spans="2:6" ht="12.75" x14ac:dyDescent="0.2">
      <c r="B368" s="52"/>
      <c r="F368" s="52"/>
    </row>
    <row r="369" spans="2:6" ht="12.75" x14ac:dyDescent="0.2">
      <c r="B369" s="52"/>
      <c r="F369" s="52"/>
    </row>
    <row r="370" spans="2:6" ht="12.75" x14ac:dyDescent="0.2">
      <c r="B370" s="52"/>
      <c r="F370" s="52"/>
    </row>
    <row r="371" spans="2:6" ht="12.75" x14ac:dyDescent="0.2">
      <c r="B371" s="52"/>
      <c r="F371" s="52"/>
    </row>
    <row r="372" spans="2:6" ht="12.75" x14ac:dyDescent="0.2">
      <c r="B372" s="52"/>
      <c r="F372" s="52"/>
    </row>
    <row r="373" spans="2:6" ht="12.75" x14ac:dyDescent="0.2">
      <c r="B373" s="52"/>
      <c r="F373" s="52"/>
    </row>
    <row r="374" spans="2:6" ht="12.75" x14ac:dyDescent="0.2">
      <c r="B374" s="52"/>
      <c r="F374" s="52"/>
    </row>
    <row r="375" spans="2:6" ht="12.75" x14ac:dyDescent="0.2">
      <c r="B375" s="52"/>
      <c r="F375" s="52"/>
    </row>
    <row r="376" spans="2:6" ht="12.75" x14ac:dyDescent="0.2">
      <c r="B376" s="52"/>
      <c r="F376" s="52"/>
    </row>
    <row r="377" spans="2:6" ht="12.75" x14ac:dyDescent="0.2">
      <c r="B377" s="52"/>
      <c r="F377" s="52"/>
    </row>
    <row r="378" spans="2:6" ht="12.75" x14ac:dyDescent="0.2">
      <c r="B378" s="52"/>
      <c r="F378" s="52"/>
    </row>
    <row r="379" spans="2:6" ht="12.75" x14ac:dyDescent="0.2">
      <c r="B379" s="52"/>
      <c r="F379" s="52"/>
    </row>
    <row r="380" spans="2:6" ht="12.75" x14ac:dyDescent="0.2">
      <c r="B380" s="52"/>
      <c r="F380" s="52"/>
    </row>
    <row r="381" spans="2:6" ht="12.75" x14ac:dyDescent="0.2">
      <c r="B381" s="52"/>
      <c r="F381" s="52"/>
    </row>
    <row r="382" spans="2:6" ht="12.75" x14ac:dyDescent="0.2">
      <c r="B382" s="52"/>
      <c r="F382" s="52"/>
    </row>
    <row r="383" spans="2:6" ht="12.75" x14ac:dyDescent="0.2">
      <c r="B383" s="52"/>
      <c r="F383" s="52"/>
    </row>
    <row r="384" spans="2:6" ht="12.75" x14ac:dyDescent="0.2">
      <c r="B384" s="52"/>
      <c r="F384" s="52"/>
    </row>
    <row r="385" spans="2:6" ht="12.75" x14ac:dyDescent="0.2">
      <c r="B385" s="52"/>
      <c r="F385" s="52"/>
    </row>
    <row r="386" spans="2:6" ht="12.75" x14ac:dyDescent="0.2">
      <c r="B386" s="52"/>
      <c r="F386" s="52"/>
    </row>
    <row r="387" spans="2:6" ht="12.75" x14ac:dyDescent="0.2">
      <c r="B387" s="52"/>
      <c r="F387" s="52"/>
    </row>
    <row r="388" spans="2:6" ht="12.75" x14ac:dyDescent="0.2">
      <c r="B388" s="52"/>
      <c r="F388" s="52"/>
    </row>
    <row r="389" spans="2:6" ht="12.75" x14ac:dyDescent="0.2">
      <c r="B389" s="52"/>
      <c r="F389" s="52"/>
    </row>
    <row r="390" spans="2:6" ht="12.75" x14ac:dyDescent="0.2">
      <c r="B390" s="52"/>
      <c r="F390" s="52"/>
    </row>
    <row r="391" spans="2:6" ht="12.75" x14ac:dyDescent="0.2">
      <c r="B391" s="52"/>
      <c r="F391" s="52"/>
    </row>
    <row r="392" spans="2:6" ht="12.75" x14ac:dyDescent="0.2">
      <c r="B392" s="52"/>
      <c r="F392" s="52"/>
    </row>
    <row r="393" spans="2:6" ht="12.75" x14ac:dyDescent="0.2">
      <c r="B393" s="52"/>
      <c r="F393" s="52"/>
    </row>
    <row r="394" spans="2:6" ht="12.75" x14ac:dyDescent="0.2">
      <c r="B394" s="52"/>
      <c r="F394" s="52"/>
    </row>
    <row r="395" spans="2:6" ht="12.75" x14ac:dyDescent="0.2">
      <c r="B395" s="52"/>
      <c r="F395" s="52"/>
    </row>
    <row r="396" spans="2:6" ht="12.75" x14ac:dyDescent="0.2">
      <c r="B396" s="52"/>
      <c r="F396" s="52"/>
    </row>
    <row r="397" spans="2:6" ht="12.75" x14ac:dyDescent="0.2">
      <c r="B397" s="52"/>
      <c r="F397" s="52"/>
    </row>
    <row r="398" spans="2:6" ht="12.75" x14ac:dyDescent="0.2">
      <c r="B398" s="52"/>
      <c r="F398" s="52"/>
    </row>
    <row r="399" spans="2:6" ht="12.75" x14ac:dyDescent="0.2">
      <c r="B399" s="52"/>
      <c r="F399" s="52"/>
    </row>
    <row r="400" spans="2:6" ht="12.75" x14ac:dyDescent="0.2">
      <c r="B400" s="52"/>
      <c r="F400" s="52"/>
    </row>
    <row r="401" spans="2:6" ht="12.75" x14ac:dyDescent="0.2">
      <c r="B401" s="52"/>
      <c r="F401" s="52"/>
    </row>
    <row r="402" spans="2:6" ht="12.75" x14ac:dyDescent="0.2">
      <c r="B402" s="52"/>
      <c r="F402" s="52"/>
    </row>
    <row r="403" spans="2:6" ht="12.75" x14ac:dyDescent="0.2">
      <c r="B403" s="52"/>
      <c r="F403" s="52"/>
    </row>
    <row r="404" spans="2:6" ht="12.75" x14ac:dyDescent="0.2">
      <c r="B404" s="52"/>
      <c r="F404" s="52"/>
    </row>
    <row r="405" spans="2:6" ht="12.75" x14ac:dyDescent="0.2">
      <c r="B405" s="52"/>
      <c r="F405" s="52"/>
    </row>
    <row r="406" spans="2:6" ht="12.75" x14ac:dyDescent="0.2">
      <c r="B406" s="52"/>
      <c r="F406" s="52"/>
    </row>
    <row r="407" spans="2:6" ht="12.75" x14ac:dyDescent="0.2">
      <c r="B407" s="52"/>
      <c r="F407" s="52"/>
    </row>
    <row r="408" spans="2:6" ht="12.75" x14ac:dyDescent="0.2">
      <c r="B408" s="52"/>
      <c r="F408" s="52"/>
    </row>
    <row r="409" spans="2:6" ht="12.75" x14ac:dyDescent="0.2">
      <c r="B409" s="52"/>
      <c r="F409" s="52"/>
    </row>
    <row r="410" spans="2:6" ht="12.75" x14ac:dyDescent="0.2">
      <c r="B410" s="52"/>
      <c r="F410" s="52"/>
    </row>
    <row r="411" spans="2:6" ht="12.75" x14ac:dyDescent="0.2">
      <c r="B411" s="52"/>
      <c r="F411" s="52"/>
    </row>
    <row r="412" spans="2:6" ht="12.75" x14ac:dyDescent="0.2">
      <c r="B412" s="52"/>
      <c r="F412" s="52"/>
    </row>
    <row r="413" spans="2:6" ht="12.75" x14ac:dyDescent="0.2">
      <c r="B413" s="52"/>
      <c r="F413" s="52"/>
    </row>
    <row r="414" spans="2:6" ht="12.75" x14ac:dyDescent="0.2">
      <c r="B414" s="52"/>
      <c r="F414" s="52"/>
    </row>
    <row r="415" spans="2:6" ht="12.75" x14ac:dyDescent="0.2">
      <c r="B415" s="52"/>
      <c r="F415" s="52"/>
    </row>
    <row r="416" spans="2:6" ht="12.75" x14ac:dyDescent="0.2">
      <c r="B416" s="52"/>
      <c r="F416" s="52"/>
    </row>
    <row r="417" spans="2:6" ht="12.75" x14ac:dyDescent="0.2">
      <c r="B417" s="52"/>
      <c r="F417" s="52"/>
    </row>
    <row r="418" spans="2:6" ht="12.75" x14ac:dyDescent="0.2">
      <c r="B418" s="52"/>
      <c r="F418" s="52"/>
    </row>
    <row r="419" spans="2:6" ht="12.75" x14ac:dyDescent="0.2">
      <c r="B419" s="52"/>
      <c r="F419" s="52"/>
    </row>
    <row r="420" spans="2:6" ht="12.75" x14ac:dyDescent="0.2">
      <c r="B420" s="52"/>
      <c r="F420" s="52"/>
    </row>
    <row r="421" spans="2:6" ht="12.75" x14ac:dyDescent="0.2">
      <c r="B421" s="52"/>
      <c r="F421" s="52"/>
    </row>
    <row r="422" spans="2:6" ht="12.75" x14ac:dyDescent="0.2">
      <c r="B422" s="52"/>
      <c r="F422" s="52"/>
    </row>
    <row r="423" spans="2:6" ht="12.75" x14ac:dyDescent="0.2">
      <c r="B423" s="52"/>
      <c r="F423" s="52"/>
    </row>
    <row r="424" spans="2:6" ht="12.75" x14ac:dyDescent="0.2">
      <c r="B424" s="52"/>
      <c r="F424" s="52"/>
    </row>
    <row r="425" spans="2:6" ht="12.75" x14ac:dyDescent="0.2">
      <c r="B425" s="52"/>
      <c r="F425" s="52"/>
    </row>
    <row r="426" spans="2:6" ht="12.75" x14ac:dyDescent="0.2">
      <c r="B426" s="52"/>
      <c r="F426" s="52"/>
    </row>
    <row r="427" spans="2:6" ht="12.75" x14ac:dyDescent="0.2">
      <c r="B427" s="52"/>
      <c r="F427" s="52"/>
    </row>
    <row r="428" spans="2:6" ht="12.75" x14ac:dyDescent="0.2">
      <c r="B428" s="52"/>
      <c r="F428" s="52"/>
    </row>
    <row r="429" spans="2:6" ht="12.75" x14ac:dyDescent="0.2">
      <c r="B429" s="52"/>
      <c r="F429" s="52"/>
    </row>
    <row r="430" spans="2:6" ht="12.75" x14ac:dyDescent="0.2">
      <c r="B430" s="52"/>
      <c r="F430" s="52"/>
    </row>
    <row r="431" spans="2:6" ht="12.75" x14ac:dyDescent="0.2">
      <c r="B431" s="52"/>
      <c r="F431" s="52"/>
    </row>
    <row r="432" spans="2:6" ht="12.75" x14ac:dyDescent="0.2">
      <c r="B432" s="52"/>
      <c r="F432" s="52"/>
    </row>
    <row r="433" spans="2:6" ht="12.75" x14ac:dyDescent="0.2">
      <c r="B433" s="52"/>
      <c r="F433" s="52"/>
    </row>
    <row r="434" spans="2:6" ht="12.75" x14ac:dyDescent="0.2">
      <c r="B434" s="52"/>
      <c r="F434" s="52"/>
    </row>
    <row r="435" spans="2:6" ht="12.75" x14ac:dyDescent="0.2">
      <c r="B435" s="52"/>
      <c r="F435" s="52"/>
    </row>
    <row r="436" spans="2:6" ht="12.75" x14ac:dyDescent="0.2">
      <c r="B436" s="52"/>
      <c r="F436" s="52"/>
    </row>
    <row r="437" spans="2:6" ht="12.75" x14ac:dyDescent="0.2">
      <c r="B437" s="52"/>
      <c r="F437" s="52"/>
    </row>
    <row r="438" spans="2:6" ht="12.75" x14ac:dyDescent="0.2">
      <c r="B438" s="52"/>
      <c r="F438" s="52"/>
    </row>
    <row r="439" spans="2:6" ht="12.75" x14ac:dyDescent="0.2">
      <c r="B439" s="52"/>
      <c r="F439" s="52"/>
    </row>
    <row r="440" spans="2:6" ht="12.75" x14ac:dyDescent="0.2">
      <c r="B440" s="52"/>
      <c r="F440" s="52"/>
    </row>
    <row r="441" spans="2:6" ht="12.75" x14ac:dyDescent="0.2">
      <c r="B441" s="52"/>
      <c r="F441" s="52"/>
    </row>
    <row r="442" spans="2:6" ht="12.75" x14ac:dyDescent="0.2">
      <c r="B442" s="52"/>
      <c r="F442" s="52"/>
    </row>
    <row r="443" spans="2:6" ht="12.75" x14ac:dyDescent="0.2">
      <c r="B443" s="52"/>
      <c r="F443" s="52"/>
    </row>
    <row r="444" spans="2:6" ht="12.75" x14ac:dyDescent="0.2">
      <c r="B444" s="52"/>
      <c r="F444" s="52"/>
    </row>
    <row r="445" spans="2:6" ht="12.75" x14ac:dyDescent="0.2">
      <c r="B445" s="52"/>
      <c r="F445" s="52"/>
    </row>
    <row r="446" spans="2:6" ht="12.75" x14ac:dyDescent="0.2">
      <c r="B446" s="52"/>
      <c r="F446" s="52"/>
    </row>
    <row r="447" spans="2:6" ht="12.75" x14ac:dyDescent="0.2">
      <c r="B447" s="52"/>
      <c r="F447" s="52"/>
    </row>
    <row r="448" spans="2:6" ht="12.75" x14ac:dyDescent="0.2">
      <c r="B448" s="52"/>
      <c r="F448" s="52"/>
    </row>
    <row r="449" spans="2:6" ht="12.75" x14ac:dyDescent="0.2">
      <c r="B449" s="52"/>
      <c r="F449" s="52"/>
    </row>
    <row r="450" spans="2:6" ht="12.75" x14ac:dyDescent="0.2">
      <c r="B450" s="52"/>
      <c r="F450" s="52"/>
    </row>
    <row r="451" spans="2:6" ht="12.75" x14ac:dyDescent="0.2">
      <c r="B451" s="52"/>
      <c r="F451" s="52"/>
    </row>
    <row r="452" spans="2:6" ht="12.75" x14ac:dyDescent="0.2">
      <c r="B452" s="52"/>
      <c r="F452" s="52"/>
    </row>
    <row r="453" spans="2:6" ht="12.75" x14ac:dyDescent="0.2">
      <c r="B453" s="52"/>
      <c r="F453" s="52"/>
    </row>
    <row r="454" spans="2:6" ht="12.75" x14ac:dyDescent="0.2">
      <c r="B454" s="52"/>
      <c r="F454" s="52"/>
    </row>
    <row r="455" spans="2:6" ht="12.75" x14ac:dyDescent="0.2">
      <c r="B455" s="52"/>
      <c r="F455" s="52"/>
    </row>
    <row r="456" spans="2:6" ht="12.75" x14ac:dyDescent="0.2">
      <c r="B456" s="52"/>
      <c r="F456" s="52"/>
    </row>
    <row r="457" spans="2:6" ht="12.75" x14ac:dyDescent="0.2">
      <c r="B457" s="52"/>
      <c r="F457" s="52"/>
    </row>
    <row r="458" spans="2:6" ht="12.75" x14ac:dyDescent="0.2">
      <c r="B458" s="52"/>
      <c r="F458" s="52"/>
    </row>
    <row r="459" spans="2:6" ht="12.75" x14ac:dyDescent="0.2">
      <c r="B459" s="52"/>
      <c r="F459" s="52"/>
    </row>
    <row r="460" spans="2:6" ht="12.75" x14ac:dyDescent="0.2">
      <c r="B460" s="52"/>
      <c r="F460" s="52"/>
    </row>
    <row r="461" spans="2:6" ht="12.75" x14ac:dyDescent="0.2">
      <c r="B461" s="52"/>
      <c r="F461" s="52"/>
    </row>
    <row r="462" spans="2:6" ht="12.75" x14ac:dyDescent="0.2">
      <c r="B462" s="52"/>
      <c r="F462" s="52"/>
    </row>
    <row r="463" spans="2:6" ht="12.75" x14ac:dyDescent="0.2">
      <c r="B463" s="52"/>
      <c r="F463" s="52"/>
    </row>
    <row r="464" spans="2:6" ht="12.75" x14ac:dyDescent="0.2">
      <c r="B464" s="52"/>
      <c r="F464" s="52"/>
    </row>
    <row r="465" spans="2:6" ht="12.75" x14ac:dyDescent="0.2">
      <c r="B465" s="52"/>
      <c r="F465" s="52"/>
    </row>
    <row r="466" spans="2:6" ht="12.75" x14ac:dyDescent="0.2">
      <c r="B466" s="52"/>
      <c r="F466" s="52"/>
    </row>
    <row r="467" spans="2:6" ht="12.75" x14ac:dyDescent="0.2">
      <c r="B467" s="52"/>
      <c r="F467" s="52"/>
    </row>
    <row r="468" spans="2:6" ht="12.75" x14ac:dyDescent="0.2">
      <c r="B468" s="52"/>
      <c r="F468" s="52"/>
    </row>
    <row r="469" spans="2:6" ht="12.75" x14ac:dyDescent="0.2">
      <c r="B469" s="52"/>
      <c r="F469" s="52"/>
    </row>
    <row r="470" spans="2:6" ht="12.75" x14ac:dyDescent="0.2">
      <c r="B470" s="52"/>
      <c r="F470" s="52"/>
    </row>
    <row r="471" spans="2:6" ht="12.75" x14ac:dyDescent="0.2">
      <c r="B471" s="52"/>
      <c r="F471" s="52"/>
    </row>
    <row r="472" spans="2:6" ht="12.75" x14ac:dyDescent="0.2">
      <c r="B472" s="52"/>
      <c r="F472" s="52"/>
    </row>
    <row r="473" spans="2:6" ht="12.75" x14ac:dyDescent="0.2">
      <c r="B473" s="52"/>
      <c r="F473" s="52"/>
    </row>
    <row r="474" spans="2:6" ht="12.75" x14ac:dyDescent="0.2">
      <c r="B474" s="52"/>
      <c r="F474" s="52"/>
    </row>
    <row r="475" spans="2:6" ht="12.75" x14ac:dyDescent="0.2">
      <c r="B475" s="52"/>
      <c r="F475" s="52"/>
    </row>
    <row r="476" spans="2:6" ht="12.75" x14ac:dyDescent="0.2">
      <c r="B476" s="52"/>
      <c r="F476" s="52"/>
    </row>
    <row r="477" spans="2:6" ht="12.75" x14ac:dyDescent="0.2">
      <c r="B477" s="52"/>
      <c r="F477" s="52"/>
    </row>
    <row r="478" spans="2:6" ht="12.75" x14ac:dyDescent="0.2">
      <c r="B478" s="52"/>
      <c r="F478" s="52"/>
    </row>
    <row r="479" spans="2:6" ht="12.75" x14ac:dyDescent="0.2">
      <c r="B479" s="52"/>
      <c r="F479" s="52"/>
    </row>
    <row r="480" spans="2:6" ht="12.75" x14ac:dyDescent="0.2">
      <c r="B480" s="52"/>
      <c r="F480" s="52"/>
    </row>
    <row r="481" spans="2:6" ht="12.75" x14ac:dyDescent="0.2">
      <c r="B481" s="52"/>
      <c r="F481" s="52"/>
    </row>
    <row r="482" spans="2:6" ht="12.75" x14ac:dyDescent="0.2">
      <c r="B482" s="52"/>
      <c r="F482" s="52"/>
    </row>
    <row r="483" spans="2:6" ht="12.75" x14ac:dyDescent="0.2">
      <c r="B483" s="52"/>
      <c r="F483" s="52"/>
    </row>
    <row r="484" spans="2:6" ht="12.75" x14ac:dyDescent="0.2">
      <c r="B484" s="52"/>
      <c r="F484" s="52"/>
    </row>
    <row r="485" spans="2:6" ht="12.75" x14ac:dyDescent="0.2">
      <c r="B485" s="52"/>
      <c r="F485" s="52"/>
    </row>
    <row r="486" spans="2:6" ht="12.75" x14ac:dyDescent="0.2">
      <c r="B486" s="52"/>
      <c r="F486" s="52"/>
    </row>
    <row r="487" spans="2:6" ht="12.75" x14ac:dyDescent="0.2">
      <c r="B487" s="52"/>
      <c r="F487" s="52"/>
    </row>
    <row r="488" spans="2:6" ht="12.75" x14ac:dyDescent="0.2">
      <c r="B488" s="52"/>
      <c r="F488" s="52"/>
    </row>
    <row r="489" spans="2:6" ht="12.75" x14ac:dyDescent="0.2">
      <c r="B489" s="52"/>
      <c r="F489" s="52"/>
    </row>
    <row r="490" spans="2:6" ht="12.75" x14ac:dyDescent="0.2">
      <c r="B490" s="52"/>
      <c r="F490" s="52"/>
    </row>
    <row r="491" spans="2:6" ht="12.75" x14ac:dyDescent="0.2">
      <c r="B491" s="52"/>
      <c r="F491" s="52"/>
    </row>
    <row r="492" spans="2:6" ht="12.75" x14ac:dyDescent="0.2">
      <c r="B492" s="52"/>
      <c r="F492" s="52"/>
    </row>
    <row r="493" spans="2:6" ht="12.75" x14ac:dyDescent="0.2">
      <c r="B493" s="52"/>
      <c r="F493" s="52"/>
    </row>
    <row r="494" spans="2:6" ht="12.75" x14ac:dyDescent="0.2">
      <c r="B494" s="52"/>
      <c r="F494" s="52"/>
    </row>
    <row r="495" spans="2:6" ht="12.75" x14ac:dyDescent="0.2">
      <c r="B495" s="52"/>
      <c r="F495" s="52"/>
    </row>
    <row r="496" spans="2:6" ht="12.75" x14ac:dyDescent="0.2">
      <c r="B496" s="52"/>
      <c r="F496" s="52"/>
    </row>
    <row r="497" spans="2:6" ht="12.75" x14ac:dyDescent="0.2">
      <c r="B497" s="52"/>
      <c r="F497" s="52"/>
    </row>
    <row r="498" spans="2:6" ht="12.75" x14ac:dyDescent="0.2">
      <c r="B498" s="52"/>
      <c r="F498" s="52"/>
    </row>
    <row r="499" spans="2:6" ht="12.75" x14ac:dyDescent="0.2">
      <c r="B499" s="52"/>
      <c r="F499" s="52"/>
    </row>
    <row r="500" spans="2:6" ht="12.75" x14ac:dyDescent="0.2">
      <c r="B500" s="52"/>
      <c r="F500" s="52"/>
    </row>
    <row r="501" spans="2:6" ht="12.75" x14ac:dyDescent="0.2">
      <c r="B501" s="52"/>
      <c r="F501" s="52"/>
    </row>
    <row r="502" spans="2:6" ht="12.75" x14ac:dyDescent="0.2">
      <c r="B502" s="52"/>
      <c r="F502" s="52"/>
    </row>
    <row r="503" spans="2:6" ht="12.75" x14ac:dyDescent="0.2">
      <c r="B503" s="52"/>
      <c r="F503" s="52"/>
    </row>
    <row r="504" spans="2:6" ht="12.75" x14ac:dyDescent="0.2">
      <c r="B504" s="52"/>
      <c r="F504" s="52"/>
    </row>
    <row r="505" spans="2:6" ht="12.75" x14ac:dyDescent="0.2">
      <c r="B505" s="52"/>
      <c r="F505" s="52"/>
    </row>
    <row r="506" spans="2:6" ht="12.75" x14ac:dyDescent="0.2">
      <c r="B506" s="52"/>
      <c r="F506" s="52"/>
    </row>
    <row r="507" spans="2:6" ht="12.75" x14ac:dyDescent="0.2">
      <c r="B507" s="52"/>
      <c r="F507" s="52"/>
    </row>
    <row r="508" spans="2:6" ht="12.75" x14ac:dyDescent="0.2">
      <c r="B508" s="52"/>
      <c r="F508" s="52"/>
    </row>
    <row r="509" spans="2:6" ht="12.75" x14ac:dyDescent="0.2">
      <c r="B509" s="52"/>
      <c r="F509" s="52"/>
    </row>
    <row r="510" spans="2:6" ht="12.75" x14ac:dyDescent="0.2">
      <c r="B510" s="52"/>
      <c r="F510" s="52"/>
    </row>
    <row r="511" spans="2:6" ht="12.75" x14ac:dyDescent="0.2">
      <c r="B511" s="52"/>
      <c r="F511" s="52"/>
    </row>
    <row r="512" spans="2:6" ht="12.75" x14ac:dyDescent="0.2">
      <c r="B512" s="52"/>
      <c r="F512" s="52"/>
    </row>
    <row r="513" spans="2:6" ht="12.75" x14ac:dyDescent="0.2">
      <c r="B513" s="52"/>
      <c r="F513" s="52"/>
    </row>
    <row r="514" spans="2:6" ht="12.75" x14ac:dyDescent="0.2">
      <c r="B514" s="52"/>
      <c r="F514" s="52"/>
    </row>
    <row r="515" spans="2:6" ht="12.75" x14ac:dyDescent="0.2">
      <c r="B515" s="52"/>
      <c r="F515" s="52"/>
    </row>
    <row r="516" spans="2:6" ht="12.75" x14ac:dyDescent="0.2">
      <c r="B516" s="52"/>
      <c r="F516" s="52"/>
    </row>
    <row r="517" spans="2:6" ht="12.75" x14ac:dyDescent="0.2">
      <c r="B517" s="52"/>
      <c r="F517" s="52"/>
    </row>
    <row r="518" spans="2:6" ht="12.75" x14ac:dyDescent="0.2">
      <c r="B518" s="52"/>
      <c r="F518" s="52"/>
    </row>
    <row r="519" spans="2:6" ht="12.75" x14ac:dyDescent="0.2">
      <c r="B519" s="52"/>
      <c r="F519" s="52"/>
    </row>
    <row r="520" spans="2:6" ht="12.75" x14ac:dyDescent="0.2">
      <c r="B520" s="52"/>
      <c r="F520" s="52"/>
    </row>
    <row r="521" spans="2:6" ht="12.75" x14ac:dyDescent="0.2">
      <c r="B521" s="52"/>
      <c r="F521" s="52"/>
    </row>
    <row r="522" spans="2:6" ht="12.75" x14ac:dyDescent="0.2">
      <c r="B522" s="52"/>
      <c r="F522" s="52"/>
    </row>
    <row r="523" spans="2:6" ht="12.75" x14ac:dyDescent="0.2">
      <c r="B523" s="52"/>
      <c r="F523" s="52"/>
    </row>
    <row r="524" spans="2:6" ht="12.75" x14ac:dyDescent="0.2">
      <c r="B524" s="52"/>
      <c r="F524" s="52"/>
    </row>
    <row r="525" spans="2:6" ht="12.75" x14ac:dyDescent="0.2">
      <c r="B525" s="52"/>
      <c r="F525" s="52"/>
    </row>
    <row r="526" spans="2:6" ht="12.75" x14ac:dyDescent="0.2">
      <c r="B526" s="52"/>
      <c r="F526" s="52"/>
    </row>
    <row r="527" spans="2:6" ht="12.75" x14ac:dyDescent="0.2">
      <c r="B527" s="52"/>
      <c r="F527" s="52"/>
    </row>
    <row r="528" spans="2:6" ht="12.75" x14ac:dyDescent="0.2">
      <c r="B528" s="52"/>
      <c r="F528" s="52"/>
    </row>
    <row r="529" spans="2:6" ht="12.75" x14ac:dyDescent="0.2">
      <c r="B529" s="52"/>
      <c r="F529" s="52"/>
    </row>
    <row r="530" spans="2:6" ht="12.75" x14ac:dyDescent="0.2">
      <c r="B530" s="52"/>
      <c r="F530" s="52"/>
    </row>
    <row r="531" spans="2:6" ht="12.75" x14ac:dyDescent="0.2">
      <c r="B531" s="52"/>
      <c r="F531" s="52"/>
    </row>
    <row r="532" spans="2:6" ht="12.75" x14ac:dyDescent="0.2">
      <c r="B532" s="52"/>
      <c r="F532" s="52"/>
    </row>
    <row r="533" spans="2:6" ht="12.75" x14ac:dyDescent="0.2">
      <c r="B533" s="52"/>
      <c r="F533" s="52"/>
    </row>
    <row r="534" spans="2:6" ht="12.75" x14ac:dyDescent="0.2">
      <c r="B534" s="52"/>
      <c r="F534" s="52"/>
    </row>
    <row r="535" spans="2:6" ht="12.75" x14ac:dyDescent="0.2">
      <c r="B535" s="52"/>
      <c r="F535" s="52"/>
    </row>
    <row r="536" spans="2:6" ht="12.75" x14ac:dyDescent="0.2">
      <c r="B536" s="52"/>
      <c r="F536" s="52"/>
    </row>
    <row r="537" spans="2:6" ht="12.75" x14ac:dyDescent="0.2">
      <c r="B537" s="52"/>
      <c r="F537" s="52"/>
    </row>
    <row r="538" spans="2:6" ht="12.75" x14ac:dyDescent="0.2">
      <c r="B538" s="52"/>
      <c r="F538" s="52"/>
    </row>
    <row r="539" spans="2:6" ht="12.75" x14ac:dyDescent="0.2">
      <c r="B539" s="52"/>
      <c r="F539" s="52"/>
    </row>
    <row r="540" spans="2:6" ht="12.75" x14ac:dyDescent="0.2">
      <c r="B540" s="52"/>
      <c r="F540" s="52"/>
    </row>
    <row r="541" spans="2:6" ht="12.75" x14ac:dyDescent="0.2">
      <c r="B541" s="52"/>
      <c r="F541" s="52"/>
    </row>
    <row r="542" spans="2:6" ht="12.75" x14ac:dyDescent="0.2">
      <c r="B542" s="52"/>
      <c r="F542" s="52"/>
    </row>
    <row r="543" spans="2:6" ht="12.75" x14ac:dyDescent="0.2">
      <c r="B543" s="52"/>
      <c r="F543" s="52"/>
    </row>
    <row r="544" spans="2:6" ht="12.75" x14ac:dyDescent="0.2">
      <c r="B544" s="52"/>
      <c r="F544" s="52"/>
    </row>
    <row r="545" spans="2:6" ht="12.75" x14ac:dyDescent="0.2">
      <c r="B545" s="52"/>
      <c r="F545" s="52"/>
    </row>
    <row r="546" spans="2:6" ht="12.75" x14ac:dyDescent="0.2">
      <c r="B546" s="52"/>
      <c r="F546" s="52"/>
    </row>
    <row r="547" spans="2:6" ht="12.75" x14ac:dyDescent="0.2">
      <c r="B547" s="52"/>
      <c r="F547" s="52"/>
    </row>
    <row r="548" spans="2:6" ht="12.75" x14ac:dyDescent="0.2">
      <c r="B548" s="52"/>
      <c r="F548" s="52"/>
    </row>
    <row r="549" spans="2:6" ht="12.75" x14ac:dyDescent="0.2">
      <c r="B549" s="52"/>
      <c r="F549" s="52"/>
    </row>
    <row r="550" spans="2:6" ht="12.75" x14ac:dyDescent="0.2">
      <c r="B550" s="52"/>
      <c r="F550" s="52"/>
    </row>
    <row r="551" spans="2:6" ht="12.75" x14ac:dyDescent="0.2">
      <c r="B551" s="52"/>
      <c r="F551" s="52"/>
    </row>
    <row r="552" spans="2:6" ht="12.75" x14ac:dyDescent="0.2">
      <c r="B552" s="52"/>
      <c r="F552" s="52"/>
    </row>
    <row r="553" spans="2:6" ht="12.75" x14ac:dyDescent="0.2">
      <c r="B553" s="52"/>
      <c r="F553" s="52"/>
    </row>
    <row r="554" spans="2:6" ht="12.75" x14ac:dyDescent="0.2">
      <c r="B554" s="52"/>
      <c r="F554" s="52"/>
    </row>
    <row r="555" spans="2:6" ht="12.75" x14ac:dyDescent="0.2">
      <c r="B555" s="52"/>
      <c r="F555" s="52"/>
    </row>
    <row r="556" spans="2:6" ht="12.75" x14ac:dyDescent="0.2">
      <c r="B556" s="52"/>
      <c r="F556" s="52"/>
    </row>
    <row r="557" spans="2:6" ht="12.75" x14ac:dyDescent="0.2">
      <c r="B557" s="52"/>
      <c r="F557" s="52"/>
    </row>
    <row r="558" spans="2:6" ht="12.75" x14ac:dyDescent="0.2">
      <c r="B558" s="52"/>
      <c r="F558" s="52"/>
    </row>
    <row r="559" spans="2:6" ht="12.75" x14ac:dyDescent="0.2">
      <c r="B559" s="52"/>
      <c r="F559" s="52"/>
    </row>
    <row r="560" spans="2:6" ht="12.75" x14ac:dyDescent="0.2">
      <c r="B560" s="52"/>
      <c r="F560" s="52"/>
    </row>
    <row r="561" spans="2:6" ht="12.75" x14ac:dyDescent="0.2">
      <c r="B561" s="52"/>
      <c r="F561" s="52"/>
    </row>
    <row r="562" spans="2:6" ht="12.75" x14ac:dyDescent="0.2">
      <c r="B562" s="52"/>
      <c r="F562" s="52"/>
    </row>
    <row r="563" spans="2:6" ht="12.75" x14ac:dyDescent="0.2">
      <c r="B563" s="52"/>
      <c r="F563" s="52"/>
    </row>
    <row r="564" spans="2:6" ht="12.75" x14ac:dyDescent="0.2">
      <c r="B564" s="52"/>
      <c r="F564" s="52"/>
    </row>
    <row r="565" spans="2:6" ht="12.75" x14ac:dyDescent="0.2">
      <c r="B565" s="52"/>
      <c r="F565" s="52"/>
    </row>
    <row r="566" spans="2:6" ht="12.75" x14ac:dyDescent="0.2">
      <c r="B566" s="52"/>
      <c r="F566" s="52"/>
    </row>
    <row r="567" spans="2:6" ht="12.75" x14ac:dyDescent="0.2">
      <c r="B567" s="52"/>
      <c r="F567" s="52"/>
    </row>
    <row r="568" spans="2:6" ht="12.75" x14ac:dyDescent="0.2">
      <c r="B568" s="52"/>
      <c r="F568" s="52"/>
    </row>
    <row r="569" spans="2:6" ht="12.75" x14ac:dyDescent="0.2">
      <c r="B569" s="52"/>
      <c r="F569" s="52"/>
    </row>
    <row r="570" spans="2:6" ht="12.75" x14ac:dyDescent="0.2">
      <c r="B570" s="52"/>
      <c r="F570" s="52"/>
    </row>
    <row r="571" spans="2:6" ht="12.75" x14ac:dyDescent="0.2">
      <c r="B571" s="52"/>
      <c r="F571" s="52"/>
    </row>
    <row r="572" spans="2:6" ht="12.75" x14ac:dyDescent="0.2">
      <c r="B572" s="52"/>
      <c r="F572" s="52"/>
    </row>
    <row r="573" spans="2:6" ht="12.75" x14ac:dyDescent="0.2">
      <c r="B573" s="52"/>
      <c r="F573" s="52"/>
    </row>
    <row r="574" spans="2:6" ht="12.75" x14ac:dyDescent="0.2">
      <c r="B574" s="52"/>
      <c r="F574" s="52"/>
    </row>
    <row r="575" spans="2:6" ht="12.75" x14ac:dyDescent="0.2">
      <c r="B575" s="52"/>
      <c r="F575" s="52"/>
    </row>
    <row r="576" spans="2:6" ht="12.75" x14ac:dyDescent="0.2">
      <c r="B576" s="52"/>
      <c r="F576" s="52"/>
    </row>
    <row r="577" spans="2:6" ht="12.75" x14ac:dyDescent="0.2">
      <c r="B577" s="52"/>
      <c r="F577" s="52"/>
    </row>
    <row r="578" spans="2:6" ht="12.75" x14ac:dyDescent="0.2">
      <c r="B578" s="52"/>
      <c r="F578" s="52"/>
    </row>
    <row r="579" spans="2:6" ht="12.75" x14ac:dyDescent="0.2">
      <c r="B579" s="52"/>
      <c r="F579" s="52"/>
    </row>
    <row r="580" spans="2:6" ht="12.75" x14ac:dyDescent="0.2">
      <c r="B580" s="52"/>
      <c r="F580" s="52"/>
    </row>
    <row r="581" spans="2:6" ht="12.75" x14ac:dyDescent="0.2">
      <c r="B581" s="52"/>
      <c r="F581" s="52"/>
    </row>
    <row r="582" spans="2:6" ht="12.75" x14ac:dyDescent="0.2">
      <c r="B582" s="52"/>
      <c r="F582" s="52"/>
    </row>
    <row r="583" spans="2:6" ht="12.75" x14ac:dyDescent="0.2">
      <c r="B583" s="52"/>
      <c r="F583" s="52"/>
    </row>
    <row r="584" spans="2:6" ht="12.75" x14ac:dyDescent="0.2">
      <c r="B584" s="52"/>
      <c r="F584" s="52"/>
    </row>
    <row r="585" spans="2:6" ht="12.75" x14ac:dyDescent="0.2">
      <c r="B585" s="52"/>
      <c r="F585" s="52"/>
    </row>
    <row r="586" spans="2:6" ht="12.75" x14ac:dyDescent="0.2">
      <c r="B586" s="52"/>
      <c r="F586" s="52"/>
    </row>
    <row r="587" spans="2:6" ht="12.75" x14ac:dyDescent="0.2">
      <c r="B587" s="52"/>
      <c r="F587" s="52"/>
    </row>
    <row r="588" spans="2:6" ht="12.75" x14ac:dyDescent="0.2">
      <c r="B588" s="52"/>
      <c r="F588" s="52"/>
    </row>
    <row r="589" spans="2:6" ht="12.75" x14ac:dyDescent="0.2">
      <c r="B589" s="52"/>
      <c r="F589" s="52"/>
    </row>
    <row r="590" spans="2:6" ht="12.75" x14ac:dyDescent="0.2">
      <c r="B590" s="52"/>
      <c r="F590" s="52"/>
    </row>
    <row r="591" spans="2:6" ht="12.75" x14ac:dyDescent="0.2">
      <c r="B591" s="52"/>
      <c r="F591" s="52"/>
    </row>
    <row r="592" spans="2:6" ht="12.75" x14ac:dyDescent="0.2">
      <c r="B592" s="52"/>
      <c r="F592" s="52"/>
    </row>
    <row r="593" spans="2:6" ht="12.75" x14ac:dyDescent="0.2">
      <c r="B593" s="52"/>
      <c r="F593" s="52"/>
    </row>
    <row r="594" spans="2:6" ht="12.75" x14ac:dyDescent="0.2">
      <c r="B594" s="52"/>
      <c r="F594" s="52"/>
    </row>
    <row r="595" spans="2:6" ht="12.75" x14ac:dyDescent="0.2">
      <c r="B595" s="52"/>
      <c r="F595" s="52"/>
    </row>
    <row r="596" spans="2:6" ht="12.75" x14ac:dyDescent="0.2">
      <c r="B596" s="52"/>
      <c r="F596" s="52"/>
    </row>
    <row r="597" spans="2:6" ht="12.75" x14ac:dyDescent="0.2">
      <c r="B597" s="52"/>
      <c r="F597" s="52"/>
    </row>
    <row r="598" spans="2:6" ht="12.75" x14ac:dyDescent="0.2">
      <c r="B598" s="52"/>
      <c r="F598" s="52"/>
    </row>
    <row r="599" spans="2:6" ht="12.75" x14ac:dyDescent="0.2">
      <c r="B599" s="52"/>
      <c r="F599" s="52"/>
    </row>
    <row r="600" spans="2:6" ht="12.75" x14ac:dyDescent="0.2">
      <c r="B600" s="52"/>
      <c r="F600" s="52"/>
    </row>
    <row r="601" spans="2:6" ht="12.75" x14ac:dyDescent="0.2">
      <c r="B601" s="52"/>
      <c r="F601" s="52"/>
    </row>
    <row r="602" spans="2:6" ht="12.75" x14ac:dyDescent="0.2">
      <c r="B602" s="52"/>
      <c r="F602" s="52"/>
    </row>
    <row r="603" spans="2:6" ht="12.75" x14ac:dyDescent="0.2">
      <c r="B603" s="52"/>
      <c r="F603" s="52"/>
    </row>
    <row r="604" spans="2:6" ht="12.75" x14ac:dyDescent="0.2">
      <c r="B604" s="52"/>
      <c r="F604" s="52"/>
    </row>
    <row r="605" spans="2:6" ht="12.75" x14ac:dyDescent="0.2">
      <c r="B605" s="52"/>
      <c r="F605" s="52"/>
    </row>
    <row r="606" spans="2:6" ht="12.75" x14ac:dyDescent="0.2">
      <c r="B606" s="52"/>
      <c r="F606" s="52"/>
    </row>
    <row r="607" spans="2:6" ht="12.75" x14ac:dyDescent="0.2">
      <c r="B607" s="52"/>
      <c r="F607" s="52"/>
    </row>
    <row r="608" spans="2:6" ht="12.75" x14ac:dyDescent="0.2">
      <c r="B608" s="52"/>
      <c r="F608" s="52"/>
    </row>
    <row r="609" spans="2:6" ht="12.75" x14ac:dyDescent="0.2">
      <c r="B609" s="52"/>
      <c r="F609" s="52"/>
    </row>
    <row r="610" spans="2:6" ht="12.75" x14ac:dyDescent="0.2">
      <c r="B610" s="52"/>
      <c r="F610" s="52"/>
    </row>
    <row r="611" spans="2:6" ht="12.75" x14ac:dyDescent="0.2">
      <c r="B611" s="52"/>
      <c r="F611" s="52"/>
    </row>
    <row r="612" spans="2:6" ht="12.75" x14ac:dyDescent="0.2">
      <c r="B612" s="52"/>
      <c r="F612" s="52"/>
    </row>
    <row r="613" spans="2:6" ht="12.75" x14ac:dyDescent="0.2">
      <c r="B613" s="52"/>
      <c r="F613" s="52"/>
    </row>
    <row r="614" spans="2:6" ht="12.75" x14ac:dyDescent="0.2">
      <c r="B614" s="52"/>
      <c r="F614" s="52"/>
    </row>
    <row r="615" spans="2:6" ht="12.75" x14ac:dyDescent="0.2">
      <c r="B615" s="52"/>
      <c r="F615" s="52"/>
    </row>
    <row r="616" spans="2:6" ht="12.75" x14ac:dyDescent="0.2">
      <c r="B616" s="52"/>
      <c r="F616" s="52"/>
    </row>
    <row r="617" spans="2:6" ht="12.75" x14ac:dyDescent="0.2">
      <c r="B617" s="52"/>
      <c r="F617" s="52"/>
    </row>
    <row r="618" spans="2:6" ht="12.75" x14ac:dyDescent="0.2">
      <c r="B618" s="52"/>
      <c r="F618" s="52"/>
    </row>
    <row r="619" spans="2:6" ht="12.75" x14ac:dyDescent="0.2">
      <c r="B619" s="52"/>
      <c r="F619" s="52"/>
    </row>
    <row r="620" spans="2:6" ht="12.75" x14ac:dyDescent="0.2">
      <c r="B620" s="52"/>
      <c r="F620" s="52"/>
    </row>
    <row r="621" spans="2:6" ht="12.75" x14ac:dyDescent="0.2">
      <c r="B621" s="52"/>
      <c r="F621" s="52"/>
    </row>
    <row r="622" spans="2:6" ht="12.75" x14ac:dyDescent="0.2">
      <c r="B622" s="52"/>
      <c r="F622" s="52"/>
    </row>
    <row r="623" spans="2:6" ht="12.75" x14ac:dyDescent="0.2">
      <c r="B623" s="52"/>
      <c r="F623" s="52"/>
    </row>
    <row r="624" spans="2:6" ht="12.75" x14ac:dyDescent="0.2">
      <c r="B624" s="52"/>
      <c r="F624" s="52"/>
    </row>
    <row r="625" spans="2:6" ht="12.75" x14ac:dyDescent="0.2">
      <c r="B625" s="52"/>
      <c r="F625" s="52"/>
    </row>
    <row r="626" spans="2:6" ht="12.75" x14ac:dyDescent="0.2">
      <c r="B626" s="52"/>
      <c r="F626" s="52"/>
    </row>
    <row r="627" spans="2:6" ht="12.75" x14ac:dyDescent="0.2">
      <c r="B627" s="52"/>
      <c r="F627" s="52"/>
    </row>
    <row r="628" spans="2:6" ht="12.75" x14ac:dyDescent="0.2">
      <c r="B628" s="52"/>
      <c r="F628" s="52"/>
    </row>
    <row r="629" spans="2:6" ht="12.75" x14ac:dyDescent="0.2">
      <c r="B629" s="52"/>
      <c r="F629" s="52"/>
    </row>
    <row r="630" spans="2:6" ht="12.75" x14ac:dyDescent="0.2">
      <c r="B630" s="52"/>
      <c r="F630" s="52"/>
    </row>
    <row r="631" spans="2:6" ht="12.75" x14ac:dyDescent="0.2">
      <c r="B631" s="52"/>
      <c r="F631" s="52"/>
    </row>
    <row r="632" spans="2:6" ht="12.75" x14ac:dyDescent="0.2">
      <c r="B632" s="52"/>
      <c r="F632" s="52"/>
    </row>
    <row r="633" spans="2:6" ht="12.75" x14ac:dyDescent="0.2">
      <c r="B633" s="52"/>
      <c r="F633" s="52"/>
    </row>
    <row r="634" spans="2:6" ht="12.75" x14ac:dyDescent="0.2">
      <c r="B634" s="52"/>
      <c r="F634" s="52"/>
    </row>
    <row r="635" spans="2:6" ht="12.75" x14ac:dyDescent="0.2">
      <c r="B635" s="52"/>
      <c r="F635" s="52"/>
    </row>
    <row r="636" spans="2:6" ht="12.75" x14ac:dyDescent="0.2">
      <c r="B636" s="52"/>
      <c r="F636" s="52"/>
    </row>
    <row r="637" spans="2:6" ht="12.75" x14ac:dyDescent="0.2">
      <c r="B637" s="52"/>
      <c r="F637" s="52"/>
    </row>
    <row r="638" spans="2:6" ht="12.75" x14ac:dyDescent="0.2">
      <c r="B638" s="52"/>
      <c r="F638" s="52"/>
    </row>
    <row r="639" spans="2:6" ht="12.75" x14ac:dyDescent="0.2">
      <c r="B639" s="52"/>
      <c r="F639" s="52"/>
    </row>
    <row r="640" spans="2:6" ht="12.75" x14ac:dyDescent="0.2">
      <c r="B640" s="52"/>
      <c r="F640" s="52"/>
    </row>
    <row r="641" spans="2:6" ht="12.75" x14ac:dyDescent="0.2">
      <c r="B641" s="52"/>
      <c r="F641" s="52"/>
    </row>
    <row r="642" spans="2:6" ht="12.75" x14ac:dyDescent="0.2">
      <c r="B642" s="52"/>
      <c r="F642" s="52"/>
    </row>
    <row r="643" spans="2:6" ht="12.75" x14ac:dyDescent="0.2">
      <c r="B643" s="52"/>
      <c r="F643" s="52"/>
    </row>
    <row r="644" spans="2:6" ht="12.75" x14ac:dyDescent="0.2">
      <c r="B644" s="52"/>
      <c r="F644" s="52"/>
    </row>
    <row r="645" spans="2:6" ht="12.75" x14ac:dyDescent="0.2">
      <c r="B645" s="52"/>
      <c r="F645" s="52"/>
    </row>
    <row r="646" spans="2:6" ht="12.75" x14ac:dyDescent="0.2">
      <c r="B646" s="52"/>
      <c r="F646" s="52"/>
    </row>
    <row r="647" spans="2:6" ht="12.75" x14ac:dyDescent="0.2">
      <c r="B647" s="52"/>
      <c r="F647" s="52"/>
    </row>
    <row r="648" spans="2:6" ht="12.75" x14ac:dyDescent="0.2">
      <c r="B648" s="52"/>
      <c r="F648" s="52"/>
    </row>
    <row r="649" spans="2:6" ht="12.75" x14ac:dyDescent="0.2">
      <c r="B649" s="52"/>
      <c r="F649" s="52"/>
    </row>
    <row r="650" spans="2:6" ht="12.75" x14ac:dyDescent="0.2">
      <c r="B650" s="52"/>
      <c r="F650" s="52"/>
    </row>
    <row r="651" spans="2:6" ht="12.75" x14ac:dyDescent="0.2">
      <c r="B651" s="52"/>
      <c r="F651" s="52"/>
    </row>
    <row r="652" spans="2:6" ht="12.75" x14ac:dyDescent="0.2">
      <c r="B652" s="52"/>
      <c r="F652" s="52"/>
    </row>
    <row r="653" spans="2:6" ht="12.75" x14ac:dyDescent="0.2">
      <c r="B653" s="52"/>
      <c r="F653" s="52"/>
    </row>
    <row r="654" spans="2:6" ht="12.75" x14ac:dyDescent="0.2">
      <c r="B654" s="52"/>
      <c r="F654" s="52"/>
    </row>
    <row r="655" spans="2:6" ht="12.75" x14ac:dyDescent="0.2">
      <c r="B655" s="52"/>
      <c r="F655" s="52"/>
    </row>
    <row r="656" spans="2:6" ht="12.75" x14ac:dyDescent="0.2">
      <c r="B656" s="52"/>
      <c r="F656" s="52"/>
    </row>
    <row r="657" spans="2:6" ht="12.75" x14ac:dyDescent="0.2">
      <c r="B657" s="52"/>
      <c r="F657" s="52"/>
    </row>
    <row r="658" spans="2:6" ht="12.75" x14ac:dyDescent="0.2">
      <c r="B658" s="52"/>
      <c r="F658" s="52"/>
    </row>
    <row r="659" spans="2:6" ht="12.75" x14ac:dyDescent="0.2">
      <c r="B659" s="52"/>
      <c r="F659" s="52"/>
    </row>
    <row r="660" spans="2:6" ht="12.75" x14ac:dyDescent="0.2">
      <c r="B660" s="52"/>
      <c r="F660" s="52"/>
    </row>
    <row r="661" spans="2:6" ht="12.75" x14ac:dyDescent="0.2">
      <c r="B661" s="52"/>
      <c r="F661" s="52"/>
    </row>
    <row r="662" spans="2:6" ht="12.75" x14ac:dyDescent="0.2">
      <c r="B662" s="52"/>
      <c r="F662" s="52"/>
    </row>
    <row r="663" spans="2:6" ht="12.75" x14ac:dyDescent="0.2">
      <c r="B663" s="52"/>
      <c r="F663" s="52"/>
    </row>
    <row r="664" spans="2:6" ht="12.75" x14ac:dyDescent="0.2">
      <c r="B664" s="52"/>
      <c r="F664" s="52"/>
    </row>
    <row r="665" spans="2:6" ht="12.75" x14ac:dyDescent="0.2">
      <c r="B665" s="52"/>
      <c r="F665" s="52"/>
    </row>
    <row r="666" spans="2:6" ht="12.75" x14ac:dyDescent="0.2">
      <c r="B666" s="52"/>
      <c r="F666" s="52"/>
    </row>
    <row r="667" spans="2:6" ht="12.75" x14ac:dyDescent="0.2">
      <c r="B667" s="52"/>
      <c r="F667" s="52"/>
    </row>
    <row r="668" spans="2:6" ht="12.75" x14ac:dyDescent="0.2">
      <c r="B668" s="52"/>
      <c r="F668" s="52"/>
    </row>
    <row r="669" spans="2:6" ht="12.75" x14ac:dyDescent="0.2">
      <c r="B669" s="52"/>
      <c r="F669" s="52"/>
    </row>
    <row r="670" spans="2:6" ht="12.75" x14ac:dyDescent="0.2">
      <c r="B670" s="52"/>
      <c r="F670" s="52"/>
    </row>
    <row r="671" spans="2:6" ht="12.75" x14ac:dyDescent="0.2">
      <c r="B671" s="52"/>
      <c r="F671" s="52"/>
    </row>
    <row r="672" spans="2:6" ht="12.75" x14ac:dyDescent="0.2">
      <c r="B672" s="52"/>
      <c r="F672" s="52"/>
    </row>
    <row r="673" spans="2:6" ht="12.75" x14ac:dyDescent="0.2">
      <c r="B673" s="52"/>
      <c r="F673" s="52"/>
    </row>
    <row r="674" spans="2:6" ht="12.75" x14ac:dyDescent="0.2">
      <c r="B674" s="52"/>
      <c r="F674" s="52"/>
    </row>
    <row r="675" spans="2:6" ht="12.75" x14ac:dyDescent="0.2">
      <c r="B675" s="52"/>
      <c r="F675" s="52"/>
    </row>
    <row r="676" spans="2:6" ht="12.75" x14ac:dyDescent="0.2">
      <c r="B676" s="52"/>
      <c r="F676" s="52"/>
    </row>
    <row r="677" spans="2:6" ht="12.75" x14ac:dyDescent="0.2">
      <c r="B677" s="52"/>
      <c r="F677" s="52"/>
    </row>
    <row r="678" spans="2:6" ht="12.75" x14ac:dyDescent="0.2">
      <c r="B678" s="52"/>
      <c r="F678" s="52"/>
    </row>
    <row r="679" spans="2:6" ht="12.75" x14ac:dyDescent="0.2">
      <c r="B679" s="52"/>
      <c r="F679" s="52"/>
    </row>
    <row r="680" spans="2:6" ht="12.75" x14ac:dyDescent="0.2">
      <c r="B680" s="52"/>
      <c r="F680" s="52"/>
    </row>
    <row r="681" spans="2:6" ht="12.75" x14ac:dyDescent="0.2">
      <c r="B681" s="52"/>
      <c r="F681" s="52"/>
    </row>
    <row r="682" spans="2:6" ht="12.75" x14ac:dyDescent="0.2">
      <c r="B682" s="52"/>
      <c r="F682" s="52"/>
    </row>
    <row r="683" spans="2:6" ht="12.75" x14ac:dyDescent="0.2">
      <c r="B683" s="52"/>
      <c r="F683" s="52"/>
    </row>
    <row r="684" spans="2:6" ht="12.75" x14ac:dyDescent="0.2">
      <c r="B684" s="52"/>
      <c r="F684" s="52"/>
    </row>
    <row r="685" spans="2:6" ht="12.75" x14ac:dyDescent="0.2">
      <c r="B685" s="52"/>
      <c r="F685" s="52"/>
    </row>
    <row r="686" spans="2:6" ht="12.75" x14ac:dyDescent="0.2">
      <c r="B686" s="52"/>
      <c r="F686" s="52"/>
    </row>
    <row r="687" spans="2:6" ht="12.75" x14ac:dyDescent="0.2">
      <c r="B687" s="52"/>
      <c r="F687" s="52"/>
    </row>
    <row r="688" spans="2:6" ht="12.75" x14ac:dyDescent="0.2">
      <c r="B688" s="52"/>
      <c r="F688" s="52"/>
    </row>
    <row r="689" spans="2:6" ht="12.75" x14ac:dyDescent="0.2">
      <c r="B689" s="52"/>
      <c r="F689" s="52"/>
    </row>
    <row r="690" spans="2:6" ht="12.75" x14ac:dyDescent="0.2">
      <c r="B690" s="52"/>
      <c r="F690" s="52"/>
    </row>
    <row r="691" spans="2:6" ht="12.75" x14ac:dyDescent="0.2">
      <c r="B691" s="52"/>
      <c r="F691" s="52"/>
    </row>
    <row r="692" spans="2:6" ht="12.75" x14ac:dyDescent="0.2">
      <c r="B692" s="52"/>
      <c r="F692" s="52"/>
    </row>
    <row r="693" spans="2:6" ht="12.75" x14ac:dyDescent="0.2">
      <c r="B693" s="52"/>
      <c r="F693" s="52"/>
    </row>
    <row r="694" spans="2:6" ht="12.75" x14ac:dyDescent="0.2">
      <c r="B694" s="52"/>
      <c r="F694" s="52"/>
    </row>
    <row r="695" spans="2:6" ht="12.75" x14ac:dyDescent="0.2">
      <c r="B695" s="52"/>
      <c r="F695" s="52"/>
    </row>
    <row r="696" spans="2:6" ht="12.75" x14ac:dyDescent="0.2">
      <c r="B696" s="52"/>
      <c r="F696" s="52"/>
    </row>
    <row r="697" spans="2:6" ht="12.75" x14ac:dyDescent="0.2">
      <c r="B697" s="52"/>
      <c r="F697" s="52"/>
    </row>
    <row r="698" spans="2:6" ht="12.75" x14ac:dyDescent="0.2">
      <c r="B698" s="52"/>
      <c r="F698" s="52"/>
    </row>
    <row r="699" spans="2:6" ht="12.75" x14ac:dyDescent="0.2">
      <c r="B699" s="52"/>
      <c r="F699" s="52"/>
    </row>
    <row r="700" spans="2:6" ht="12.75" x14ac:dyDescent="0.2">
      <c r="B700" s="52"/>
      <c r="F700" s="52"/>
    </row>
    <row r="701" spans="2:6" ht="12.75" x14ac:dyDescent="0.2">
      <c r="B701" s="52"/>
      <c r="F701" s="52"/>
    </row>
    <row r="702" spans="2:6" ht="12.75" x14ac:dyDescent="0.2">
      <c r="B702" s="52"/>
      <c r="F702" s="52"/>
    </row>
    <row r="703" spans="2:6" ht="12.75" x14ac:dyDescent="0.2">
      <c r="B703" s="52"/>
      <c r="F703" s="52"/>
    </row>
    <row r="704" spans="2:6" ht="12.75" x14ac:dyDescent="0.2">
      <c r="B704" s="52"/>
      <c r="F704" s="52"/>
    </row>
    <row r="705" spans="2:6" ht="12.75" x14ac:dyDescent="0.2">
      <c r="B705" s="52"/>
      <c r="F705" s="52"/>
    </row>
    <row r="706" spans="2:6" ht="12.75" x14ac:dyDescent="0.2">
      <c r="B706" s="52"/>
      <c r="F706" s="52"/>
    </row>
    <row r="707" spans="2:6" ht="12.75" x14ac:dyDescent="0.2">
      <c r="B707" s="52"/>
      <c r="F707" s="52"/>
    </row>
    <row r="708" spans="2:6" ht="12.75" x14ac:dyDescent="0.2">
      <c r="B708" s="52"/>
      <c r="F708" s="52"/>
    </row>
    <row r="709" spans="2:6" ht="12.75" x14ac:dyDescent="0.2">
      <c r="B709" s="52"/>
      <c r="F709" s="52"/>
    </row>
    <row r="710" spans="2:6" ht="12.75" x14ac:dyDescent="0.2">
      <c r="B710" s="52"/>
      <c r="F710" s="52"/>
    </row>
    <row r="711" spans="2:6" ht="12.75" x14ac:dyDescent="0.2">
      <c r="B711" s="52"/>
      <c r="F711" s="52"/>
    </row>
    <row r="712" spans="2:6" ht="12.75" x14ac:dyDescent="0.2">
      <c r="B712" s="52"/>
      <c r="F712" s="52"/>
    </row>
    <row r="713" spans="2:6" ht="12.75" x14ac:dyDescent="0.2">
      <c r="B713" s="52"/>
      <c r="F713" s="52"/>
    </row>
    <row r="714" spans="2:6" ht="12.75" x14ac:dyDescent="0.2">
      <c r="B714" s="52"/>
      <c r="F714" s="52"/>
    </row>
    <row r="715" spans="2:6" ht="12.75" x14ac:dyDescent="0.2">
      <c r="B715" s="52"/>
      <c r="F715" s="52"/>
    </row>
    <row r="716" spans="2:6" ht="12.75" x14ac:dyDescent="0.2">
      <c r="B716" s="52"/>
      <c r="F716" s="52"/>
    </row>
    <row r="717" spans="2:6" ht="12.75" x14ac:dyDescent="0.2">
      <c r="B717" s="52"/>
      <c r="F717" s="52"/>
    </row>
    <row r="718" spans="2:6" ht="12.75" x14ac:dyDescent="0.2">
      <c r="B718" s="52"/>
      <c r="F718" s="52"/>
    </row>
    <row r="719" spans="2:6" ht="12.75" x14ac:dyDescent="0.2">
      <c r="B719" s="52"/>
      <c r="F719" s="52"/>
    </row>
    <row r="720" spans="2:6" ht="12.75" x14ac:dyDescent="0.2">
      <c r="B720" s="52"/>
      <c r="F720" s="52"/>
    </row>
    <row r="721" spans="2:6" ht="12.75" x14ac:dyDescent="0.2">
      <c r="B721" s="52"/>
      <c r="F721" s="52"/>
    </row>
    <row r="722" spans="2:6" ht="12.75" x14ac:dyDescent="0.2">
      <c r="B722" s="52"/>
      <c r="F722" s="52"/>
    </row>
    <row r="723" spans="2:6" ht="12.75" x14ac:dyDescent="0.2">
      <c r="B723" s="52"/>
      <c r="F723" s="52"/>
    </row>
    <row r="724" spans="2:6" ht="12.75" x14ac:dyDescent="0.2">
      <c r="B724" s="52"/>
      <c r="F724" s="52"/>
    </row>
    <row r="725" spans="2:6" ht="12.75" x14ac:dyDescent="0.2">
      <c r="B725" s="52"/>
      <c r="F725" s="52"/>
    </row>
    <row r="726" spans="2:6" ht="12.75" x14ac:dyDescent="0.2">
      <c r="B726" s="52"/>
      <c r="F726" s="52"/>
    </row>
    <row r="727" spans="2:6" ht="12.75" x14ac:dyDescent="0.2">
      <c r="B727" s="52"/>
      <c r="F727" s="52"/>
    </row>
    <row r="728" spans="2:6" ht="12.75" x14ac:dyDescent="0.2">
      <c r="B728" s="52"/>
      <c r="F728" s="52"/>
    </row>
    <row r="729" spans="2:6" ht="12.75" x14ac:dyDescent="0.2">
      <c r="B729" s="52"/>
      <c r="F729" s="52"/>
    </row>
    <row r="730" spans="2:6" ht="12.75" x14ac:dyDescent="0.2">
      <c r="B730" s="52"/>
      <c r="F730" s="52"/>
    </row>
    <row r="731" spans="2:6" ht="12.75" x14ac:dyDescent="0.2">
      <c r="B731" s="52"/>
      <c r="F731" s="52"/>
    </row>
    <row r="732" spans="2:6" ht="12.75" x14ac:dyDescent="0.2">
      <c r="B732" s="52"/>
      <c r="F732" s="52"/>
    </row>
    <row r="733" spans="2:6" ht="12.75" x14ac:dyDescent="0.2">
      <c r="B733" s="52"/>
      <c r="F733" s="52"/>
    </row>
    <row r="734" spans="2:6" ht="12.75" x14ac:dyDescent="0.2">
      <c r="B734" s="52"/>
      <c r="F734" s="52"/>
    </row>
    <row r="735" spans="2:6" ht="12.75" x14ac:dyDescent="0.2">
      <c r="B735" s="52"/>
      <c r="F735" s="52"/>
    </row>
    <row r="736" spans="2:6" ht="12.75" x14ac:dyDescent="0.2">
      <c r="B736" s="52"/>
      <c r="F736" s="52"/>
    </row>
    <row r="737" spans="2:6" ht="12.75" x14ac:dyDescent="0.2">
      <c r="B737" s="52"/>
      <c r="F737" s="52"/>
    </row>
    <row r="738" spans="2:6" ht="12.75" x14ac:dyDescent="0.2">
      <c r="B738" s="52"/>
      <c r="F738" s="52"/>
    </row>
    <row r="739" spans="2:6" ht="12.75" x14ac:dyDescent="0.2">
      <c r="B739" s="52"/>
      <c r="F739" s="52"/>
    </row>
    <row r="740" spans="2:6" ht="12.75" x14ac:dyDescent="0.2">
      <c r="B740" s="52"/>
      <c r="F740" s="52"/>
    </row>
    <row r="741" spans="2:6" ht="12.75" x14ac:dyDescent="0.2">
      <c r="B741" s="52"/>
      <c r="F741" s="52"/>
    </row>
    <row r="742" spans="2:6" ht="12.75" x14ac:dyDescent="0.2">
      <c r="B742" s="52"/>
      <c r="F742" s="52"/>
    </row>
    <row r="743" spans="2:6" ht="12.75" x14ac:dyDescent="0.2">
      <c r="B743" s="52"/>
      <c r="F743" s="52"/>
    </row>
    <row r="744" spans="2:6" ht="12.75" x14ac:dyDescent="0.2">
      <c r="B744" s="52"/>
      <c r="F744" s="52"/>
    </row>
    <row r="745" spans="2:6" ht="12.75" x14ac:dyDescent="0.2">
      <c r="B745" s="52"/>
      <c r="F745" s="52"/>
    </row>
    <row r="746" spans="2:6" ht="12.75" x14ac:dyDescent="0.2">
      <c r="B746" s="52"/>
      <c r="F746" s="52"/>
    </row>
    <row r="747" spans="2:6" ht="12.75" x14ac:dyDescent="0.2">
      <c r="B747" s="52"/>
      <c r="F747" s="52"/>
    </row>
    <row r="748" spans="2:6" ht="12.75" x14ac:dyDescent="0.2">
      <c r="B748" s="52"/>
      <c r="F748" s="52"/>
    </row>
    <row r="749" spans="2:6" ht="12.75" x14ac:dyDescent="0.2">
      <c r="B749" s="52"/>
      <c r="F749" s="52"/>
    </row>
    <row r="750" spans="2:6" ht="12.75" x14ac:dyDescent="0.2">
      <c r="B750" s="52"/>
      <c r="F750" s="52"/>
    </row>
    <row r="751" spans="2:6" ht="12.75" x14ac:dyDescent="0.2">
      <c r="B751" s="52"/>
      <c r="F751" s="52"/>
    </row>
    <row r="752" spans="2:6" ht="12.75" x14ac:dyDescent="0.2">
      <c r="B752" s="52"/>
      <c r="F752" s="52"/>
    </row>
    <row r="753" spans="2:6" ht="12.75" x14ac:dyDescent="0.2">
      <c r="B753" s="52"/>
      <c r="F753" s="52"/>
    </row>
    <row r="754" spans="2:6" ht="12.75" x14ac:dyDescent="0.2">
      <c r="B754" s="52"/>
      <c r="F754" s="52"/>
    </row>
    <row r="755" spans="2:6" ht="12.75" x14ac:dyDescent="0.2">
      <c r="B755" s="52"/>
      <c r="F755" s="52"/>
    </row>
    <row r="756" spans="2:6" ht="12.75" x14ac:dyDescent="0.2">
      <c r="B756" s="52"/>
      <c r="F756" s="52"/>
    </row>
    <row r="757" spans="2:6" ht="12.75" x14ac:dyDescent="0.2">
      <c r="B757" s="52"/>
      <c r="F757" s="52"/>
    </row>
    <row r="758" spans="2:6" ht="12.75" x14ac:dyDescent="0.2">
      <c r="B758" s="52"/>
      <c r="F758" s="52"/>
    </row>
    <row r="759" spans="2:6" ht="12.75" x14ac:dyDescent="0.2">
      <c r="B759" s="52"/>
      <c r="F759" s="52"/>
    </row>
    <row r="760" spans="2:6" ht="12.75" x14ac:dyDescent="0.2">
      <c r="B760" s="52"/>
      <c r="F760" s="52"/>
    </row>
    <row r="761" spans="2:6" ht="12.75" x14ac:dyDescent="0.2">
      <c r="B761" s="52"/>
      <c r="F761" s="52"/>
    </row>
    <row r="762" spans="2:6" ht="12.75" x14ac:dyDescent="0.2">
      <c r="B762" s="52"/>
      <c r="F762" s="52"/>
    </row>
    <row r="763" spans="2:6" ht="12.75" x14ac:dyDescent="0.2">
      <c r="B763" s="52"/>
      <c r="F763" s="52"/>
    </row>
    <row r="764" spans="2:6" ht="12.75" x14ac:dyDescent="0.2">
      <c r="B764" s="52"/>
      <c r="F764" s="52"/>
    </row>
    <row r="765" spans="2:6" ht="12.75" x14ac:dyDescent="0.2">
      <c r="B765" s="52"/>
      <c r="F765" s="52"/>
    </row>
    <row r="766" spans="2:6" ht="12.75" x14ac:dyDescent="0.2">
      <c r="B766" s="52"/>
      <c r="F766" s="52"/>
    </row>
    <row r="767" spans="2:6" ht="12.75" x14ac:dyDescent="0.2">
      <c r="B767" s="52"/>
      <c r="F767" s="52"/>
    </row>
    <row r="768" spans="2:6" ht="12.75" x14ac:dyDescent="0.2">
      <c r="B768" s="52"/>
      <c r="F768" s="52"/>
    </row>
    <row r="769" spans="2:6" ht="12.75" x14ac:dyDescent="0.2">
      <c r="B769" s="52"/>
      <c r="F769" s="52"/>
    </row>
    <row r="770" spans="2:6" ht="12.75" x14ac:dyDescent="0.2">
      <c r="B770" s="52"/>
      <c r="F770" s="52"/>
    </row>
    <row r="771" spans="2:6" ht="12.75" x14ac:dyDescent="0.2">
      <c r="B771" s="52"/>
      <c r="F771" s="52"/>
    </row>
    <row r="772" spans="2:6" ht="12.75" x14ac:dyDescent="0.2">
      <c r="B772" s="52"/>
      <c r="F772" s="52"/>
    </row>
    <row r="773" spans="2:6" ht="12.75" x14ac:dyDescent="0.2">
      <c r="B773" s="52"/>
      <c r="F773" s="52"/>
    </row>
    <row r="774" spans="2:6" ht="12.75" x14ac:dyDescent="0.2">
      <c r="B774" s="52"/>
      <c r="F774" s="52"/>
    </row>
    <row r="775" spans="2:6" ht="12.75" x14ac:dyDescent="0.2">
      <c r="B775" s="52"/>
      <c r="F775" s="52"/>
    </row>
    <row r="776" spans="2:6" ht="12.75" x14ac:dyDescent="0.2">
      <c r="B776" s="52"/>
      <c r="F776" s="52"/>
    </row>
    <row r="777" spans="2:6" ht="12.75" x14ac:dyDescent="0.2">
      <c r="B777" s="52"/>
      <c r="F777" s="52"/>
    </row>
    <row r="778" spans="2:6" ht="12.75" x14ac:dyDescent="0.2">
      <c r="B778" s="52"/>
      <c r="F778" s="52"/>
    </row>
    <row r="779" spans="2:6" ht="12.75" x14ac:dyDescent="0.2">
      <c r="B779" s="52"/>
      <c r="F779" s="52"/>
    </row>
    <row r="780" spans="2:6" ht="12.75" x14ac:dyDescent="0.2">
      <c r="B780" s="52"/>
      <c r="F780" s="52"/>
    </row>
    <row r="781" spans="2:6" ht="12.75" x14ac:dyDescent="0.2">
      <c r="B781" s="52"/>
      <c r="F781" s="52"/>
    </row>
    <row r="782" spans="2:6" ht="12.75" x14ac:dyDescent="0.2">
      <c r="B782" s="52"/>
      <c r="F782" s="52"/>
    </row>
    <row r="783" spans="2:6" ht="12.75" x14ac:dyDescent="0.2">
      <c r="B783" s="52"/>
      <c r="F783" s="52"/>
    </row>
    <row r="784" spans="2:6" ht="12.75" x14ac:dyDescent="0.2">
      <c r="B784" s="52"/>
      <c r="F784" s="52"/>
    </row>
    <row r="785" spans="2:6" ht="12.75" x14ac:dyDescent="0.2">
      <c r="B785" s="52"/>
      <c r="F785" s="52"/>
    </row>
    <row r="786" spans="2:6" ht="12.75" x14ac:dyDescent="0.2">
      <c r="B786" s="52"/>
      <c r="F786" s="52"/>
    </row>
    <row r="787" spans="2:6" ht="12.75" x14ac:dyDescent="0.2">
      <c r="B787" s="52"/>
      <c r="F787" s="52"/>
    </row>
    <row r="788" spans="2:6" ht="12.75" x14ac:dyDescent="0.2">
      <c r="B788" s="52"/>
      <c r="F788" s="52"/>
    </row>
    <row r="789" spans="2:6" ht="12.75" x14ac:dyDescent="0.2">
      <c r="B789" s="52"/>
      <c r="F789" s="52"/>
    </row>
    <row r="790" spans="2:6" ht="12.75" x14ac:dyDescent="0.2">
      <c r="B790" s="52"/>
      <c r="F790" s="52"/>
    </row>
    <row r="791" spans="2:6" ht="12.75" x14ac:dyDescent="0.2">
      <c r="B791" s="52"/>
      <c r="F791" s="52"/>
    </row>
    <row r="792" spans="2:6" ht="12.75" x14ac:dyDescent="0.2">
      <c r="B792" s="52"/>
      <c r="F792" s="52"/>
    </row>
    <row r="793" spans="2:6" ht="12.75" x14ac:dyDescent="0.2">
      <c r="B793" s="52"/>
      <c r="F793" s="52"/>
    </row>
    <row r="794" spans="2:6" ht="12.75" x14ac:dyDescent="0.2">
      <c r="B794" s="52"/>
      <c r="F794" s="52"/>
    </row>
    <row r="795" spans="2:6" ht="12.75" x14ac:dyDescent="0.2">
      <c r="B795" s="52"/>
      <c r="F795" s="52"/>
    </row>
    <row r="796" spans="2:6" ht="12.75" x14ac:dyDescent="0.2">
      <c r="B796" s="52"/>
      <c r="F796" s="52"/>
    </row>
    <row r="797" spans="2:6" ht="12.75" x14ac:dyDescent="0.2">
      <c r="B797" s="52"/>
      <c r="F797" s="52"/>
    </row>
    <row r="798" spans="2:6" ht="12.75" x14ac:dyDescent="0.2">
      <c r="B798" s="52"/>
      <c r="F798" s="52"/>
    </row>
    <row r="799" spans="2:6" ht="12.75" x14ac:dyDescent="0.2">
      <c r="B799" s="52"/>
      <c r="F799" s="52"/>
    </row>
    <row r="800" spans="2:6" ht="12.75" x14ac:dyDescent="0.2">
      <c r="B800" s="52"/>
      <c r="F800" s="52"/>
    </row>
    <row r="801" spans="2:6" ht="12.75" x14ac:dyDescent="0.2">
      <c r="B801" s="52"/>
      <c r="F801" s="52"/>
    </row>
    <row r="802" spans="2:6" ht="12.75" x14ac:dyDescent="0.2">
      <c r="B802" s="52"/>
      <c r="F802" s="52"/>
    </row>
    <row r="803" spans="2:6" ht="12.75" x14ac:dyDescent="0.2">
      <c r="B803" s="52"/>
      <c r="F803" s="52"/>
    </row>
    <row r="804" spans="2:6" ht="12.75" x14ac:dyDescent="0.2">
      <c r="B804" s="52"/>
      <c r="F804" s="52"/>
    </row>
    <row r="805" spans="2:6" ht="12.75" x14ac:dyDescent="0.2">
      <c r="B805" s="52"/>
      <c r="F805" s="52"/>
    </row>
    <row r="806" spans="2:6" ht="12.75" x14ac:dyDescent="0.2">
      <c r="B806" s="52"/>
      <c r="F806" s="52"/>
    </row>
    <row r="807" spans="2:6" ht="12.75" x14ac:dyDescent="0.2">
      <c r="B807" s="52"/>
      <c r="F807" s="52"/>
    </row>
    <row r="808" spans="2:6" ht="12.75" x14ac:dyDescent="0.2">
      <c r="B808" s="52"/>
      <c r="F808" s="52"/>
    </row>
    <row r="809" spans="2:6" ht="12.75" x14ac:dyDescent="0.2">
      <c r="B809" s="52"/>
      <c r="F809" s="52"/>
    </row>
    <row r="810" spans="2:6" ht="12.75" x14ac:dyDescent="0.2">
      <c r="B810" s="52"/>
      <c r="F810" s="52"/>
    </row>
    <row r="811" spans="2:6" ht="12.75" x14ac:dyDescent="0.2">
      <c r="B811" s="52"/>
      <c r="F811" s="52"/>
    </row>
    <row r="812" spans="2:6" ht="12.75" x14ac:dyDescent="0.2">
      <c r="B812" s="52"/>
      <c r="F812" s="52"/>
    </row>
    <row r="813" spans="2:6" ht="12.75" x14ac:dyDescent="0.2">
      <c r="B813" s="52"/>
      <c r="F813" s="52"/>
    </row>
    <row r="814" spans="2:6" ht="12.75" x14ac:dyDescent="0.2">
      <c r="B814" s="52"/>
      <c r="F814" s="52"/>
    </row>
    <row r="815" spans="2:6" ht="12.75" x14ac:dyDescent="0.2">
      <c r="B815" s="52"/>
      <c r="F815" s="52"/>
    </row>
    <row r="816" spans="2:6" ht="12.75" x14ac:dyDescent="0.2">
      <c r="B816" s="52"/>
      <c r="F816" s="52"/>
    </row>
    <row r="817" spans="2:6" ht="12.75" x14ac:dyDescent="0.2">
      <c r="B817" s="52"/>
      <c r="F817" s="52"/>
    </row>
    <row r="818" spans="2:6" ht="12.75" x14ac:dyDescent="0.2">
      <c r="B818" s="52"/>
      <c r="F818" s="52"/>
    </row>
    <row r="819" spans="2:6" ht="12.75" x14ac:dyDescent="0.2">
      <c r="B819" s="52"/>
      <c r="F819" s="52"/>
    </row>
    <row r="820" spans="2:6" ht="12.75" x14ac:dyDescent="0.2">
      <c r="B820" s="52"/>
      <c r="F820" s="52"/>
    </row>
    <row r="821" spans="2:6" ht="12.75" x14ac:dyDescent="0.2">
      <c r="B821" s="52"/>
      <c r="F821" s="52"/>
    </row>
    <row r="822" spans="2:6" ht="12.75" x14ac:dyDescent="0.2">
      <c r="B822" s="52"/>
      <c r="F822" s="52"/>
    </row>
    <row r="823" spans="2:6" ht="12.75" x14ac:dyDescent="0.2">
      <c r="B823" s="52"/>
      <c r="F823" s="52"/>
    </row>
    <row r="824" spans="2:6" ht="12.75" x14ac:dyDescent="0.2">
      <c r="B824" s="52"/>
      <c r="F824" s="52"/>
    </row>
    <row r="825" spans="2:6" ht="12.75" x14ac:dyDescent="0.2">
      <c r="B825" s="52"/>
      <c r="F825" s="52"/>
    </row>
    <row r="826" spans="2:6" ht="12.75" x14ac:dyDescent="0.2">
      <c r="B826" s="52"/>
      <c r="F826" s="52"/>
    </row>
    <row r="827" spans="2:6" ht="12.75" x14ac:dyDescent="0.2">
      <c r="B827" s="52"/>
      <c r="F827" s="52"/>
    </row>
    <row r="828" spans="2:6" ht="12.75" x14ac:dyDescent="0.2">
      <c r="B828" s="52"/>
      <c r="F828" s="52"/>
    </row>
    <row r="829" spans="2:6" ht="12.75" x14ac:dyDescent="0.2">
      <c r="B829" s="52"/>
      <c r="F829" s="52"/>
    </row>
    <row r="830" spans="2:6" ht="12.75" x14ac:dyDescent="0.2">
      <c r="B830" s="52"/>
      <c r="F830" s="52"/>
    </row>
    <row r="831" spans="2:6" ht="12.75" x14ac:dyDescent="0.2">
      <c r="B831" s="52"/>
      <c r="F831" s="52"/>
    </row>
    <row r="832" spans="2:6" ht="12.75" x14ac:dyDescent="0.2">
      <c r="B832" s="52"/>
      <c r="F832" s="52"/>
    </row>
    <row r="833" spans="2:6" ht="12.75" x14ac:dyDescent="0.2">
      <c r="B833" s="52"/>
      <c r="F833" s="52"/>
    </row>
    <row r="834" spans="2:6" ht="12.75" x14ac:dyDescent="0.2">
      <c r="B834" s="52"/>
      <c r="F834" s="52"/>
    </row>
    <row r="835" spans="2:6" ht="12.75" x14ac:dyDescent="0.2">
      <c r="B835" s="52"/>
      <c r="F835" s="52"/>
    </row>
    <row r="836" spans="2:6" ht="12.75" x14ac:dyDescent="0.2">
      <c r="B836" s="52"/>
      <c r="F836" s="52"/>
    </row>
    <row r="837" spans="2:6" ht="12.75" x14ac:dyDescent="0.2">
      <c r="B837" s="52"/>
      <c r="F837" s="52"/>
    </row>
    <row r="838" spans="2:6" ht="12.75" x14ac:dyDescent="0.2">
      <c r="B838" s="52"/>
      <c r="F838" s="52"/>
    </row>
    <row r="839" spans="2:6" ht="12.75" x14ac:dyDescent="0.2">
      <c r="B839" s="52"/>
      <c r="F839" s="52"/>
    </row>
    <row r="840" spans="2:6" ht="12.75" x14ac:dyDescent="0.2">
      <c r="B840" s="52"/>
      <c r="F840" s="52"/>
    </row>
    <row r="841" spans="2:6" ht="12.75" x14ac:dyDescent="0.2">
      <c r="B841" s="52"/>
      <c r="F841" s="52"/>
    </row>
    <row r="842" spans="2:6" ht="12.75" x14ac:dyDescent="0.2">
      <c r="B842" s="52"/>
      <c r="F842" s="52"/>
    </row>
    <row r="843" spans="2:6" ht="12.75" x14ac:dyDescent="0.2">
      <c r="B843" s="52"/>
      <c r="F843" s="52"/>
    </row>
    <row r="844" spans="2:6" ht="12.75" x14ac:dyDescent="0.2">
      <c r="B844" s="52"/>
      <c r="F844" s="52"/>
    </row>
    <row r="845" spans="2:6" ht="12.75" x14ac:dyDescent="0.2">
      <c r="B845" s="52"/>
      <c r="F845" s="52"/>
    </row>
    <row r="846" spans="2:6" ht="12.75" x14ac:dyDescent="0.2">
      <c r="B846" s="52"/>
      <c r="F846" s="52"/>
    </row>
    <row r="847" spans="2:6" ht="12.75" x14ac:dyDescent="0.2">
      <c r="B847" s="52"/>
      <c r="F847" s="52"/>
    </row>
    <row r="848" spans="2:6" ht="12.75" x14ac:dyDescent="0.2">
      <c r="B848" s="52"/>
      <c r="F848" s="52"/>
    </row>
    <row r="849" spans="2:6" ht="12.75" x14ac:dyDescent="0.2">
      <c r="B849" s="52"/>
      <c r="F849" s="52"/>
    </row>
    <row r="850" spans="2:6" ht="12.75" x14ac:dyDescent="0.2">
      <c r="B850" s="52"/>
      <c r="F850" s="52"/>
    </row>
    <row r="851" spans="2:6" ht="12.75" x14ac:dyDescent="0.2">
      <c r="B851" s="52"/>
      <c r="F851" s="52"/>
    </row>
    <row r="852" spans="2:6" ht="12.75" x14ac:dyDescent="0.2">
      <c r="B852" s="52"/>
      <c r="F852" s="52"/>
    </row>
    <row r="853" spans="2:6" ht="12.75" x14ac:dyDescent="0.2">
      <c r="B853" s="52"/>
      <c r="F853" s="52"/>
    </row>
    <row r="854" spans="2:6" ht="12.75" x14ac:dyDescent="0.2">
      <c r="B854" s="52"/>
      <c r="F854" s="52"/>
    </row>
    <row r="855" spans="2:6" ht="12.75" x14ac:dyDescent="0.2">
      <c r="B855" s="52"/>
      <c r="F855" s="52"/>
    </row>
    <row r="856" spans="2:6" ht="12.75" x14ac:dyDescent="0.2">
      <c r="B856" s="52"/>
      <c r="F856" s="52"/>
    </row>
    <row r="857" spans="2:6" ht="12.75" x14ac:dyDescent="0.2">
      <c r="B857" s="52"/>
      <c r="F857" s="52"/>
    </row>
    <row r="858" spans="2:6" ht="12.75" x14ac:dyDescent="0.2">
      <c r="B858" s="52"/>
      <c r="F858" s="52"/>
    </row>
    <row r="859" spans="2:6" ht="12.75" x14ac:dyDescent="0.2">
      <c r="B859" s="52"/>
      <c r="F859" s="52"/>
    </row>
    <row r="860" spans="2:6" ht="12.75" x14ac:dyDescent="0.2">
      <c r="B860" s="52"/>
      <c r="F860" s="52"/>
    </row>
    <row r="861" spans="2:6" ht="12.75" x14ac:dyDescent="0.2">
      <c r="B861" s="52"/>
      <c r="F861" s="52"/>
    </row>
    <row r="862" spans="2:6" ht="12.75" x14ac:dyDescent="0.2">
      <c r="B862" s="52"/>
      <c r="F862" s="52"/>
    </row>
    <row r="863" spans="2:6" ht="12.75" x14ac:dyDescent="0.2">
      <c r="B863" s="52"/>
      <c r="F863" s="52"/>
    </row>
    <row r="864" spans="2:6" ht="12.75" x14ac:dyDescent="0.2">
      <c r="B864" s="52"/>
      <c r="F864" s="52"/>
    </row>
    <row r="865" spans="2:6" ht="12.75" x14ac:dyDescent="0.2">
      <c r="B865" s="52"/>
      <c r="F865" s="52"/>
    </row>
    <row r="866" spans="2:6" ht="12.75" x14ac:dyDescent="0.2">
      <c r="B866" s="52"/>
      <c r="F866" s="52"/>
    </row>
    <row r="867" spans="2:6" ht="12.75" x14ac:dyDescent="0.2">
      <c r="B867" s="52"/>
      <c r="F867" s="52"/>
    </row>
    <row r="868" spans="2:6" ht="12.75" x14ac:dyDescent="0.2">
      <c r="B868" s="52"/>
      <c r="F868" s="52"/>
    </row>
    <row r="869" spans="2:6" ht="12.75" x14ac:dyDescent="0.2">
      <c r="B869" s="52"/>
      <c r="F869" s="52"/>
    </row>
    <row r="870" spans="2:6" ht="12.75" x14ac:dyDescent="0.2">
      <c r="B870" s="52"/>
      <c r="F870" s="52"/>
    </row>
    <row r="871" spans="2:6" ht="12.75" x14ac:dyDescent="0.2">
      <c r="B871" s="52"/>
      <c r="F871" s="52"/>
    </row>
    <row r="872" spans="2:6" ht="12.75" x14ac:dyDescent="0.2">
      <c r="B872" s="52"/>
      <c r="F872" s="52"/>
    </row>
    <row r="873" spans="2:6" ht="12.75" x14ac:dyDescent="0.2">
      <c r="B873" s="52"/>
      <c r="F873" s="52"/>
    </row>
    <row r="874" spans="2:6" ht="12.75" x14ac:dyDescent="0.2">
      <c r="B874" s="52"/>
      <c r="F874" s="52"/>
    </row>
    <row r="875" spans="2:6" ht="12.75" x14ac:dyDescent="0.2">
      <c r="B875" s="52"/>
      <c r="F875" s="52"/>
    </row>
    <row r="876" spans="2:6" ht="12.75" x14ac:dyDescent="0.2">
      <c r="B876" s="52"/>
      <c r="F876" s="52"/>
    </row>
    <row r="877" spans="2:6" ht="12.75" x14ac:dyDescent="0.2">
      <c r="B877" s="52"/>
      <c r="F877" s="52"/>
    </row>
    <row r="878" spans="2:6" ht="12.75" x14ac:dyDescent="0.2">
      <c r="B878" s="52"/>
      <c r="F878" s="52"/>
    </row>
    <row r="879" spans="2:6" ht="12.75" x14ac:dyDescent="0.2">
      <c r="B879" s="52"/>
      <c r="F879" s="52"/>
    </row>
    <row r="880" spans="2:6" ht="12.75" x14ac:dyDescent="0.2">
      <c r="B880" s="52"/>
      <c r="F880" s="52"/>
    </row>
    <row r="881" spans="2:6" ht="12.75" x14ac:dyDescent="0.2">
      <c r="B881" s="52"/>
      <c r="F881" s="52"/>
    </row>
    <row r="882" spans="2:6" ht="12.75" x14ac:dyDescent="0.2">
      <c r="B882" s="52"/>
      <c r="F882" s="52"/>
    </row>
    <row r="883" spans="2:6" ht="12.75" x14ac:dyDescent="0.2">
      <c r="B883" s="52"/>
      <c r="F883" s="52"/>
    </row>
    <row r="884" spans="2:6" ht="12.75" x14ac:dyDescent="0.2">
      <c r="B884" s="52"/>
      <c r="F884" s="52"/>
    </row>
    <row r="885" spans="2:6" ht="12.75" x14ac:dyDescent="0.2">
      <c r="B885" s="52"/>
      <c r="F885" s="52"/>
    </row>
    <row r="886" spans="2:6" ht="12.75" x14ac:dyDescent="0.2">
      <c r="B886" s="52"/>
      <c r="F886" s="52"/>
    </row>
    <row r="887" spans="2:6" ht="12.75" x14ac:dyDescent="0.2">
      <c r="B887" s="52"/>
      <c r="F887" s="52"/>
    </row>
    <row r="888" spans="2:6" ht="12.75" x14ac:dyDescent="0.2">
      <c r="B888" s="52"/>
      <c r="F888" s="52"/>
    </row>
    <row r="889" spans="2:6" ht="12.75" x14ac:dyDescent="0.2">
      <c r="B889" s="52"/>
      <c r="F889" s="52"/>
    </row>
    <row r="890" spans="2:6" ht="12.75" x14ac:dyDescent="0.2">
      <c r="B890" s="52"/>
      <c r="F890" s="52"/>
    </row>
    <row r="891" spans="2:6" ht="12.75" x14ac:dyDescent="0.2">
      <c r="B891" s="52"/>
      <c r="F891" s="52"/>
    </row>
    <row r="892" spans="2:6" ht="12.75" x14ac:dyDescent="0.2">
      <c r="B892" s="52"/>
      <c r="F892" s="52"/>
    </row>
    <row r="893" spans="2:6" ht="12.75" x14ac:dyDescent="0.2">
      <c r="B893" s="52"/>
      <c r="F893" s="52"/>
    </row>
    <row r="894" spans="2:6" ht="12.75" x14ac:dyDescent="0.2">
      <c r="B894" s="52"/>
      <c r="F894" s="52"/>
    </row>
    <row r="895" spans="2:6" ht="12.75" x14ac:dyDescent="0.2">
      <c r="B895" s="52"/>
      <c r="F895" s="52"/>
    </row>
    <row r="896" spans="2:6" ht="12.75" x14ac:dyDescent="0.2">
      <c r="B896" s="52"/>
      <c r="F896" s="52"/>
    </row>
    <row r="897" spans="2:6" ht="12.75" x14ac:dyDescent="0.2">
      <c r="B897" s="52"/>
      <c r="F897" s="52"/>
    </row>
    <row r="898" spans="2:6" ht="12.75" x14ac:dyDescent="0.2">
      <c r="B898" s="52"/>
      <c r="F898" s="52"/>
    </row>
    <row r="899" spans="2:6" ht="12.75" x14ac:dyDescent="0.2">
      <c r="B899" s="52"/>
      <c r="F899" s="52"/>
    </row>
    <row r="900" spans="2:6" ht="12.75" x14ac:dyDescent="0.2">
      <c r="B900" s="52"/>
      <c r="F900" s="52"/>
    </row>
    <row r="901" spans="2:6" ht="12.75" x14ac:dyDescent="0.2">
      <c r="B901" s="52"/>
      <c r="F901" s="52"/>
    </row>
    <row r="902" spans="2:6" ht="12.75" x14ac:dyDescent="0.2">
      <c r="B902" s="52"/>
      <c r="F902" s="52"/>
    </row>
    <row r="903" spans="2:6" ht="12.75" x14ac:dyDescent="0.2">
      <c r="B903" s="52"/>
      <c r="F903" s="52"/>
    </row>
    <row r="904" spans="2:6" ht="12.75" x14ac:dyDescent="0.2">
      <c r="B904" s="52"/>
      <c r="F904" s="52"/>
    </row>
    <row r="905" spans="2:6" ht="12.75" x14ac:dyDescent="0.2">
      <c r="B905" s="52"/>
      <c r="F905" s="52"/>
    </row>
    <row r="906" spans="2:6" ht="12.75" x14ac:dyDescent="0.2">
      <c r="B906" s="52"/>
      <c r="F906" s="52"/>
    </row>
    <row r="907" spans="2:6" ht="12.75" x14ac:dyDescent="0.2">
      <c r="B907" s="52"/>
      <c r="F907" s="52"/>
    </row>
    <row r="908" spans="2:6" ht="12.75" x14ac:dyDescent="0.2">
      <c r="B908" s="52"/>
      <c r="F908" s="52"/>
    </row>
    <row r="909" spans="2:6" ht="12.75" x14ac:dyDescent="0.2">
      <c r="B909" s="52"/>
      <c r="F909" s="52"/>
    </row>
    <row r="910" spans="2:6" ht="12.75" x14ac:dyDescent="0.2">
      <c r="B910" s="52"/>
      <c r="F910" s="52"/>
    </row>
    <row r="911" spans="2:6" ht="12.75" x14ac:dyDescent="0.2">
      <c r="B911" s="52"/>
      <c r="F911" s="52"/>
    </row>
    <row r="912" spans="2:6" ht="12.75" x14ac:dyDescent="0.2">
      <c r="B912" s="52"/>
      <c r="F912" s="52"/>
    </row>
    <row r="913" spans="2:6" ht="12.75" x14ac:dyDescent="0.2">
      <c r="B913" s="52"/>
      <c r="F913" s="52"/>
    </row>
    <row r="914" spans="2:6" ht="12.75" x14ac:dyDescent="0.2">
      <c r="B914" s="52"/>
      <c r="F914" s="52"/>
    </row>
    <row r="915" spans="2:6" ht="12.75" x14ac:dyDescent="0.2">
      <c r="B915" s="52"/>
      <c r="F915" s="52"/>
    </row>
    <row r="916" spans="2:6" ht="12.75" x14ac:dyDescent="0.2">
      <c r="B916" s="52"/>
      <c r="F916" s="52"/>
    </row>
    <row r="917" spans="2:6" ht="12.75" x14ac:dyDescent="0.2">
      <c r="B917" s="52"/>
      <c r="F917" s="52"/>
    </row>
    <row r="918" spans="2:6" ht="12.75" x14ac:dyDescent="0.2">
      <c r="B918" s="52"/>
      <c r="F918" s="52"/>
    </row>
    <row r="919" spans="2:6" ht="12.75" x14ac:dyDescent="0.2">
      <c r="B919" s="52"/>
      <c r="F919" s="52"/>
    </row>
    <row r="920" spans="2:6" ht="12.75" x14ac:dyDescent="0.2">
      <c r="B920" s="52"/>
      <c r="F920" s="52"/>
    </row>
    <row r="921" spans="2:6" ht="12.75" x14ac:dyDescent="0.2">
      <c r="B921" s="52"/>
      <c r="F921" s="52"/>
    </row>
    <row r="922" spans="2:6" ht="12.75" x14ac:dyDescent="0.2">
      <c r="B922" s="52"/>
      <c r="F922" s="52"/>
    </row>
    <row r="923" spans="2:6" ht="12.75" x14ac:dyDescent="0.2">
      <c r="B923" s="52"/>
      <c r="F923" s="52"/>
    </row>
    <row r="924" spans="2:6" ht="12.75" x14ac:dyDescent="0.2">
      <c r="B924" s="52"/>
      <c r="F924" s="52"/>
    </row>
    <row r="925" spans="2:6" ht="12.75" x14ac:dyDescent="0.2">
      <c r="B925" s="52"/>
      <c r="F925" s="52"/>
    </row>
    <row r="926" spans="2:6" ht="12.75" x14ac:dyDescent="0.2">
      <c r="B926" s="52"/>
      <c r="F926" s="52"/>
    </row>
    <row r="927" spans="2:6" ht="12.75" x14ac:dyDescent="0.2">
      <c r="B927" s="52"/>
      <c r="F927" s="52"/>
    </row>
    <row r="928" spans="2:6" ht="12.75" x14ac:dyDescent="0.2">
      <c r="B928" s="52"/>
      <c r="F928" s="52"/>
    </row>
    <row r="929" spans="2:6" ht="12.75" x14ac:dyDescent="0.2">
      <c r="B929" s="52"/>
      <c r="F929" s="52"/>
    </row>
    <row r="930" spans="2:6" ht="12.75" x14ac:dyDescent="0.2">
      <c r="B930" s="52"/>
      <c r="F930" s="52"/>
    </row>
    <row r="931" spans="2:6" ht="12.75" x14ac:dyDescent="0.2">
      <c r="B931" s="52"/>
      <c r="F931" s="52"/>
    </row>
    <row r="932" spans="2:6" ht="12.75" x14ac:dyDescent="0.2">
      <c r="B932" s="52"/>
      <c r="F932" s="52"/>
    </row>
    <row r="933" spans="2:6" ht="12.75" x14ac:dyDescent="0.2">
      <c r="B933" s="52"/>
      <c r="F933" s="52"/>
    </row>
    <row r="934" spans="2:6" ht="12.75" x14ac:dyDescent="0.2">
      <c r="B934" s="52"/>
      <c r="F934" s="52"/>
    </row>
    <row r="935" spans="2:6" ht="12.75" x14ac:dyDescent="0.2">
      <c r="B935" s="52"/>
      <c r="F935" s="52"/>
    </row>
    <row r="936" spans="2:6" ht="12.75" x14ac:dyDescent="0.2">
      <c r="B936" s="52"/>
      <c r="F936" s="52"/>
    </row>
    <row r="937" spans="2:6" ht="12.75" x14ac:dyDescent="0.2">
      <c r="B937" s="52"/>
      <c r="F937" s="52"/>
    </row>
    <row r="938" spans="2:6" ht="12.75" x14ac:dyDescent="0.2">
      <c r="B938" s="52"/>
      <c r="F938" s="52"/>
    </row>
    <row r="939" spans="2:6" ht="12.75" x14ac:dyDescent="0.2">
      <c r="B939" s="52"/>
      <c r="F939" s="52"/>
    </row>
    <row r="940" spans="2:6" ht="12.75" x14ac:dyDescent="0.2">
      <c r="B940" s="52"/>
      <c r="F940" s="52"/>
    </row>
    <row r="941" spans="2:6" ht="12.75" x14ac:dyDescent="0.2">
      <c r="B941" s="52"/>
      <c r="F941" s="52"/>
    </row>
    <row r="942" spans="2:6" ht="12.75" x14ac:dyDescent="0.2">
      <c r="B942" s="52"/>
      <c r="F942" s="52"/>
    </row>
    <row r="943" spans="2:6" ht="12.75" x14ac:dyDescent="0.2">
      <c r="B943" s="52"/>
      <c r="F943" s="52"/>
    </row>
    <row r="944" spans="2:6" ht="12.75" x14ac:dyDescent="0.2">
      <c r="B944" s="52"/>
      <c r="F944" s="52"/>
    </row>
    <row r="945" spans="2:6" ht="12.75" x14ac:dyDescent="0.2">
      <c r="B945" s="52"/>
      <c r="F945" s="52"/>
    </row>
    <row r="946" spans="2:6" ht="12.75" x14ac:dyDescent="0.2">
      <c r="B946" s="52"/>
      <c r="F946" s="52"/>
    </row>
    <row r="947" spans="2:6" ht="12.75" x14ac:dyDescent="0.2">
      <c r="B947" s="52"/>
      <c r="F947" s="52"/>
    </row>
    <row r="948" spans="2:6" ht="12.75" x14ac:dyDescent="0.2">
      <c r="B948" s="52"/>
      <c r="F948" s="52"/>
    </row>
    <row r="949" spans="2:6" ht="12.75" x14ac:dyDescent="0.2">
      <c r="B949" s="52"/>
      <c r="F949" s="52"/>
    </row>
    <row r="950" spans="2:6" ht="12.75" x14ac:dyDescent="0.2">
      <c r="B950" s="52"/>
      <c r="F950" s="52"/>
    </row>
    <row r="951" spans="2:6" ht="12.75" x14ac:dyDescent="0.2">
      <c r="B951" s="52"/>
      <c r="F951" s="52"/>
    </row>
    <row r="952" spans="2:6" ht="12.75" x14ac:dyDescent="0.2">
      <c r="B952" s="52"/>
      <c r="F952" s="52"/>
    </row>
    <row r="953" spans="2:6" ht="12.75" x14ac:dyDescent="0.2">
      <c r="B953" s="52"/>
      <c r="F953" s="52"/>
    </row>
    <row r="954" spans="2:6" ht="12.75" x14ac:dyDescent="0.2">
      <c r="B954" s="52"/>
      <c r="F954" s="52"/>
    </row>
    <row r="955" spans="2:6" ht="12.75" x14ac:dyDescent="0.2">
      <c r="B955" s="52"/>
      <c r="F955" s="52"/>
    </row>
    <row r="956" spans="2:6" ht="12.75" x14ac:dyDescent="0.2">
      <c r="B956" s="52"/>
      <c r="F956" s="52"/>
    </row>
    <row r="957" spans="2:6" ht="12.75" x14ac:dyDescent="0.2">
      <c r="B957" s="52"/>
      <c r="F957" s="52"/>
    </row>
    <row r="958" spans="2:6" ht="12.75" x14ac:dyDescent="0.2">
      <c r="B958" s="52"/>
      <c r="F958" s="52"/>
    </row>
    <row r="959" spans="2:6" ht="12.75" x14ac:dyDescent="0.2">
      <c r="B959" s="52"/>
      <c r="F959" s="52"/>
    </row>
    <row r="960" spans="2:6" ht="12.75" x14ac:dyDescent="0.2">
      <c r="B960" s="52"/>
      <c r="F960" s="52"/>
    </row>
    <row r="961" spans="2:6" ht="12.75" x14ac:dyDescent="0.2">
      <c r="B961" s="52"/>
      <c r="F961" s="52"/>
    </row>
    <row r="962" spans="2:6" ht="12.75" x14ac:dyDescent="0.2">
      <c r="B962" s="52"/>
      <c r="F962" s="52"/>
    </row>
    <row r="963" spans="2:6" ht="12.75" x14ac:dyDescent="0.2">
      <c r="B963" s="52"/>
      <c r="F963" s="52"/>
    </row>
    <row r="964" spans="2:6" ht="12.75" x14ac:dyDescent="0.2">
      <c r="B964" s="52"/>
      <c r="F964" s="52"/>
    </row>
    <row r="965" spans="2:6" ht="12.75" x14ac:dyDescent="0.2">
      <c r="B965" s="52"/>
      <c r="F965" s="52"/>
    </row>
    <row r="966" spans="2:6" ht="12.75" x14ac:dyDescent="0.2">
      <c r="B966" s="52"/>
      <c r="F966" s="52"/>
    </row>
    <row r="967" spans="2:6" ht="12.75" x14ac:dyDescent="0.2">
      <c r="B967" s="52"/>
      <c r="F967" s="52"/>
    </row>
    <row r="968" spans="2:6" ht="12.75" x14ac:dyDescent="0.2">
      <c r="B968" s="52"/>
      <c r="F968" s="52"/>
    </row>
    <row r="969" spans="2:6" ht="12.75" x14ac:dyDescent="0.2">
      <c r="B969" s="52"/>
      <c r="F969" s="52"/>
    </row>
    <row r="970" spans="2:6" ht="12.75" x14ac:dyDescent="0.2">
      <c r="B970" s="52"/>
      <c r="F970" s="52"/>
    </row>
    <row r="971" spans="2:6" ht="12.75" x14ac:dyDescent="0.2">
      <c r="B971" s="52"/>
      <c r="F971" s="52"/>
    </row>
    <row r="972" spans="2:6" ht="12.75" x14ac:dyDescent="0.2">
      <c r="B972" s="52"/>
      <c r="F972" s="52"/>
    </row>
    <row r="973" spans="2:6" ht="12.75" x14ac:dyDescent="0.2">
      <c r="B973" s="52"/>
      <c r="F973" s="52"/>
    </row>
    <row r="974" spans="2:6" ht="12.75" x14ac:dyDescent="0.2">
      <c r="B974" s="52"/>
      <c r="F974" s="52"/>
    </row>
    <row r="975" spans="2:6" ht="12.75" x14ac:dyDescent="0.2">
      <c r="B975" s="52"/>
      <c r="F975" s="52"/>
    </row>
    <row r="976" spans="2:6" ht="12.75" x14ac:dyDescent="0.2">
      <c r="B976" s="52"/>
      <c r="F976" s="52"/>
    </row>
    <row r="977" spans="2:6" ht="12.75" x14ac:dyDescent="0.2">
      <c r="B977" s="52"/>
      <c r="F977" s="52"/>
    </row>
    <row r="978" spans="2:6" ht="12.75" x14ac:dyDescent="0.2">
      <c r="B978" s="52"/>
      <c r="F978" s="52"/>
    </row>
    <row r="979" spans="2:6" ht="12.75" x14ac:dyDescent="0.2">
      <c r="B979" s="52"/>
      <c r="F979" s="52"/>
    </row>
    <row r="980" spans="2:6" ht="12.75" x14ac:dyDescent="0.2">
      <c r="B980" s="52"/>
      <c r="F980" s="52"/>
    </row>
    <row r="981" spans="2:6" ht="12.75" x14ac:dyDescent="0.2">
      <c r="B981" s="52"/>
      <c r="F981" s="52"/>
    </row>
    <row r="982" spans="2:6" ht="12.75" x14ac:dyDescent="0.2">
      <c r="B982" s="52"/>
      <c r="F982" s="52"/>
    </row>
    <row r="983" spans="2:6" ht="12.75" x14ac:dyDescent="0.2">
      <c r="B983" s="52"/>
      <c r="F983" s="52"/>
    </row>
    <row r="984" spans="2:6" ht="12.75" x14ac:dyDescent="0.2">
      <c r="B984" s="52"/>
      <c r="F984" s="52"/>
    </row>
    <row r="985" spans="2:6" ht="12.75" x14ac:dyDescent="0.2">
      <c r="B985" s="52"/>
      <c r="F985" s="52"/>
    </row>
    <row r="986" spans="2:6" ht="12.75" x14ac:dyDescent="0.2">
      <c r="B986" s="52"/>
      <c r="F986" s="52"/>
    </row>
    <row r="987" spans="2:6" ht="12.75" x14ac:dyDescent="0.2">
      <c r="B987" s="52"/>
      <c r="F987" s="52"/>
    </row>
    <row r="988" spans="2:6" ht="12.75" x14ac:dyDescent="0.2">
      <c r="B988" s="52"/>
      <c r="F988" s="52"/>
    </row>
    <row r="989" spans="2:6" ht="12.75" x14ac:dyDescent="0.2">
      <c r="B989" s="52"/>
      <c r="F989" s="52"/>
    </row>
    <row r="990" spans="2:6" ht="12.75" x14ac:dyDescent="0.2">
      <c r="B990" s="52"/>
      <c r="F990" s="52"/>
    </row>
    <row r="991" spans="2:6" ht="12.75" x14ac:dyDescent="0.2">
      <c r="B991" s="52"/>
      <c r="F991" s="52"/>
    </row>
    <row r="992" spans="2:6" ht="12.75" x14ac:dyDescent="0.2">
      <c r="B992" s="52"/>
      <c r="F992" s="52"/>
    </row>
    <row r="993" spans="2:6" ht="12.75" x14ac:dyDescent="0.2">
      <c r="B993" s="52"/>
      <c r="F993" s="52"/>
    </row>
    <row r="994" spans="2:6" ht="12.75" x14ac:dyDescent="0.2">
      <c r="B994" s="52"/>
      <c r="F994" s="52"/>
    </row>
    <row r="995" spans="2:6" ht="12.75" x14ac:dyDescent="0.2">
      <c r="B995" s="52"/>
      <c r="F995" s="52"/>
    </row>
    <row r="996" spans="2:6" ht="12.75" x14ac:dyDescent="0.2">
      <c r="B996" s="52"/>
      <c r="F996" s="52"/>
    </row>
    <row r="997" spans="2:6" ht="12.75" x14ac:dyDescent="0.2">
      <c r="B997" s="52"/>
      <c r="F997" s="52"/>
    </row>
    <row r="998" spans="2:6" ht="12.75" x14ac:dyDescent="0.2">
      <c r="B998" s="52"/>
      <c r="F998" s="52"/>
    </row>
    <row r="999" spans="2:6" ht="12.75" x14ac:dyDescent="0.2">
      <c r="B999" s="52"/>
      <c r="F999" s="52"/>
    </row>
    <row r="1000" spans="2:6" ht="12.75" x14ac:dyDescent="0.2">
      <c r="B1000" s="52"/>
      <c r="F1000" s="52"/>
    </row>
    <row r="1001" spans="2:6" ht="12.75" x14ac:dyDescent="0.2">
      <c r="B1001" s="52"/>
      <c r="F1001" s="52"/>
    </row>
    <row r="1002" spans="2:6" ht="12.75" x14ac:dyDescent="0.2">
      <c r="B1002" s="52"/>
      <c r="F1002" s="52"/>
    </row>
    <row r="1003" spans="2:6" ht="12.75" x14ac:dyDescent="0.2">
      <c r="B1003" s="52"/>
      <c r="F1003" s="52"/>
    </row>
    <row r="1004" spans="2:6" ht="12.75" x14ac:dyDescent="0.2">
      <c r="B1004" s="52"/>
      <c r="F1004" s="52"/>
    </row>
    <row r="1005" spans="2:6" ht="12.75" x14ac:dyDescent="0.2">
      <c r="B1005" s="52"/>
      <c r="F1005" s="52"/>
    </row>
    <row r="1006" spans="2:6" ht="12.75" x14ac:dyDescent="0.2">
      <c r="B1006" s="52"/>
      <c r="F1006" s="52"/>
    </row>
    <row r="1007" spans="2:6" ht="12.75" x14ac:dyDescent="0.2">
      <c r="B1007" s="52"/>
      <c r="F1007" s="52"/>
    </row>
    <row r="1008" spans="2:6" ht="12.75" x14ac:dyDescent="0.2">
      <c r="B1008" s="52"/>
      <c r="F1008" s="52"/>
    </row>
    <row r="1009" spans="2:6" ht="12.75" x14ac:dyDescent="0.2">
      <c r="B1009" s="52"/>
      <c r="F1009" s="52"/>
    </row>
    <row r="1010" spans="2:6" ht="12.75" x14ac:dyDescent="0.2">
      <c r="B1010" s="52"/>
      <c r="F1010" s="52"/>
    </row>
    <row r="1011" spans="2:6" ht="12.75" x14ac:dyDescent="0.2">
      <c r="B1011" s="52"/>
      <c r="F1011" s="52"/>
    </row>
  </sheetData>
  <mergeCells count="28">
    <mergeCell ref="E44:F44"/>
    <mergeCell ref="E45:F45"/>
    <mergeCell ref="L5:L6"/>
    <mergeCell ref="B42:D42"/>
    <mergeCell ref="E42:G42"/>
    <mergeCell ref="B43:C43"/>
    <mergeCell ref="E43:F43"/>
    <mergeCell ref="B44:C44"/>
    <mergeCell ref="B45:C45"/>
    <mergeCell ref="B46:C46"/>
    <mergeCell ref="E46:F46"/>
    <mergeCell ref="B47:C47"/>
    <mergeCell ref="E47:F47"/>
    <mergeCell ref="B48:C48"/>
    <mergeCell ref="E48:F48"/>
    <mergeCell ref="B49:G49"/>
    <mergeCell ref="B54:C54"/>
    <mergeCell ref="D54:G54"/>
    <mergeCell ref="D55:G55"/>
    <mergeCell ref="B56:C56"/>
    <mergeCell ref="D56:G56"/>
    <mergeCell ref="B50:C50"/>
    <mergeCell ref="D50:G50"/>
    <mergeCell ref="B51:G51"/>
    <mergeCell ref="B52:C52"/>
    <mergeCell ref="D52:G52"/>
    <mergeCell ref="B53:C53"/>
    <mergeCell ref="D53:G53"/>
  </mergeCells>
  <dataValidations count="3">
    <dataValidation type="list" allowBlank="1" sqref="G7:G41" xr:uid="{00000000-0002-0000-0D00-000000000000}">
      <formula1>"KAS,BCA,BRI,BNI,BNI CV,BNI PSU,GOPAY,BNI VA,PUSAT,KAS AKBID"</formula1>
    </dataValidation>
    <dataValidation type="list" allowBlank="1" sqref="D20:D22 D24:D31 D34:D36 D38:D40" xr:uid="{00000000-0002-0000-0D00-000001000000}">
      <formula1>"Pendaftaran,Herregistrasi,Konversi,Angsuran,KRS,Martikulasi,Biaya Cetak,Biaya Cuti,Operasional,PKKMB dll,SGS,Dana Dinas,Seragam"</formula1>
    </dataValidation>
    <dataValidation type="list" allowBlank="1" sqref="D7:D19 D23 D32:D33 D37 D41" xr:uid="{00000000-0002-0000-0D00-000002000000}">
      <formula1>"Pendaftaran,Herregistrasi,Konversi,Angsuran,KRS,Martikulasi,Biaya Cetak,Biaya Cuti,Operasional,PKKMB dll,SGS,FB/IG,Google,Dana Dinas,WhatsApp,Proposal,Agency Kampus,Tiket,Agency Mhs,Refund"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E1004"/>
  <sheetViews>
    <sheetView workbookViewId="0"/>
  </sheetViews>
  <sheetFormatPr defaultColWidth="12.5703125" defaultRowHeight="15.75" customHeight="1" x14ac:dyDescent="0.2"/>
  <cols>
    <col min="1" max="1" width="4.42578125" customWidth="1"/>
    <col min="3" max="3" width="23.42578125" customWidth="1"/>
    <col min="4" max="4" width="14.28515625" customWidth="1"/>
    <col min="5" max="5" width="18.7109375" customWidth="1"/>
    <col min="6" max="11" width="14.28515625" customWidth="1"/>
    <col min="12" max="12" width="7" customWidth="1"/>
    <col min="14" max="14" width="23.42578125" customWidth="1"/>
    <col min="15" max="15" width="17.42578125" customWidth="1"/>
    <col min="18" max="18" width="16.14062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294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A7" s="1"/>
      <c r="B7" s="90">
        <v>45748</v>
      </c>
      <c r="C7" s="63" t="s">
        <v>290</v>
      </c>
      <c r="D7" s="19" t="s">
        <v>15</v>
      </c>
      <c r="E7" s="20"/>
      <c r="F7" s="26"/>
      <c r="G7" s="20" t="s">
        <v>17</v>
      </c>
      <c r="H7" s="61">
        <v>1500000</v>
      </c>
      <c r="I7" s="122">
        <v>0</v>
      </c>
      <c r="J7" s="56">
        <f>SUM(H7:I7)</f>
        <v>1500000</v>
      </c>
      <c r="K7" s="55"/>
      <c r="L7" s="84" t="b">
        <v>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 x14ac:dyDescent="0.25">
      <c r="A8" s="1"/>
      <c r="B8" s="90"/>
      <c r="C8" s="85" t="s">
        <v>165</v>
      </c>
      <c r="D8" s="31"/>
      <c r="E8" s="32"/>
      <c r="F8" s="33"/>
      <c r="G8" s="32" t="s">
        <v>33</v>
      </c>
      <c r="H8" s="34"/>
      <c r="I8" s="35"/>
      <c r="J8" s="36"/>
      <c r="K8" s="37">
        <v>256376</v>
      </c>
      <c r="L8" s="3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customHeight="1" x14ac:dyDescent="0.25">
      <c r="B9" s="90">
        <v>45749</v>
      </c>
      <c r="C9" s="85" t="s">
        <v>58</v>
      </c>
      <c r="D9" s="31"/>
      <c r="E9" s="93"/>
      <c r="F9" s="33"/>
      <c r="G9" s="32" t="s">
        <v>33</v>
      </c>
      <c r="H9" s="34"/>
      <c r="I9" s="35"/>
      <c r="J9" s="36"/>
      <c r="K9" s="37">
        <v>407950</v>
      </c>
      <c r="L9" s="38"/>
    </row>
    <row r="10" spans="1:31" ht="15.75" customHeight="1" x14ac:dyDescent="0.25">
      <c r="B10" s="90"/>
      <c r="C10" s="85" t="s">
        <v>32</v>
      </c>
      <c r="D10" s="31"/>
      <c r="E10" s="32"/>
      <c r="F10" s="33"/>
      <c r="G10" s="32" t="s">
        <v>33</v>
      </c>
      <c r="H10" s="34"/>
      <c r="I10" s="35"/>
      <c r="J10" s="36"/>
      <c r="K10" s="37">
        <v>1063914</v>
      </c>
      <c r="L10" s="38"/>
    </row>
    <row r="11" spans="1:31" ht="15.75" customHeight="1" x14ac:dyDescent="0.25">
      <c r="B11" s="90">
        <v>45757</v>
      </c>
      <c r="C11" s="96" t="s">
        <v>295</v>
      </c>
      <c r="D11" s="19" t="s">
        <v>19</v>
      </c>
      <c r="E11" s="12"/>
      <c r="F11" s="26"/>
      <c r="G11" s="20" t="s">
        <v>17</v>
      </c>
      <c r="H11" s="59">
        <v>150000</v>
      </c>
      <c r="I11" s="60">
        <v>-50000</v>
      </c>
      <c r="J11" s="23">
        <f>SUM(H11:I11)</f>
        <v>100000</v>
      </c>
      <c r="K11" s="24"/>
      <c r="L11" s="84" t="b">
        <v>1</v>
      </c>
    </row>
    <row r="12" spans="1:31" ht="15.75" customHeight="1" x14ac:dyDescent="0.25">
      <c r="B12" s="90"/>
      <c r="C12" s="96" t="s">
        <v>296</v>
      </c>
      <c r="D12" s="113" t="s">
        <v>56</v>
      </c>
      <c r="E12" s="20" t="s">
        <v>103</v>
      </c>
      <c r="F12" s="115"/>
      <c r="G12" s="20" t="s">
        <v>65</v>
      </c>
      <c r="H12" s="59">
        <v>650000</v>
      </c>
      <c r="I12" s="60">
        <v>0</v>
      </c>
      <c r="J12" s="23">
        <f>SUM(H12:I12)</f>
        <v>650000</v>
      </c>
      <c r="K12" s="55"/>
      <c r="L12" s="84" t="b">
        <v>1</v>
      </c>
    </row>
    <row r="13" spans="1:31" ht="15.75" customHeight="1" x14ac:dyDescent="0.25">
      <c r="B13" s="90">
        <v>45758</v>
      </c>
      <c r="C13" s="85" t="s">
        <v>198</v>
      </c>
      <c r="D13" s="31"/>
      <c r="E13" s="32"/>
      <c r="F13" s="33"/>
      <c r="G13" s="32" t="s">
        <v>33</v>
      </c>
      <c r="H13" s="34"/>
      <c r="I13" s="35"/>
      <c r="J13" s="36"/>
      <c r="K13" s="37">
        <v>500000</v>
      </c>
      <c r="L13" s="38"/>
    </row>
    <row r="14" spans="1:31" ht="15.75" customHeight="1" x14ac:dyDescent="0.25">
      <c r="B14" s="90">
        <v>45759</v>
      </c>
      <c r="C14" s="96" t="s">
        <v>297</v>
      </c>
      <c r="D14" s="19" t="s">
        <v>15</v>
      </c>
      <c r="E14" s="20"/>
      <c r="F14" s="26"/>
      <c r="G14" s="20" t="s">
        <v>30</v>
      </c>
      <c r="H14" s="61">
        <v>1500000</v>
      </c>
      <c r="I14" s="122">
        <v>0</v>
      </c>
      <c r="J14" s="23">
        <f>SUM(H14:I14)</f>
        <v>1500000</v>
      </c>
      <c r="K14" s="55"/>
      <c r="L14" s="84" t="b">
        <v>1</v>
      </c>
    </row>
    <row r="15" spans="1:31" ht="15.75" customHeight="1" x14ac:dyDescent="0.25">
      <c r="B15" s="90">
        <v>45762</v>
      </c>
      <c r="C15" s="96" t="s">
        <v>288</v>
      </c>
      <c r="D15" s="19" t="s">
        <v>15</v>
      </c>
      <c r="E15" s="20"/>
      <c r="F15" s="26"/>
      <c r="G15" s="20" t="s">
        <v>17</v>
      </c>
      <c r="H15" s="61">
        <v>1500000</v>
      </c>
      <c r="I15" s="122">
        <v>0</v>
      </c>
      <c r="J15" s="23">
        <f>SUM(H15:I15)</f>
        <v>1500000</v>
      </c>
      <c r="K15" s="55"/>
      <c r="L15" s="84" t="b">
        <v>1</v>
      </c>
    </row>
    <row r="16" spans="1:31" ht="15.75" customHeight="1" x14ac:dyDescent="0.25">
      <c r="B16" s="90">
        <v>45765</v>
      </c>
      <c r="C16" s="96" t="s">
        <v>287</v>
      </c>
      <c r="D16" s="19" t="s">
        <v>15</v>
      </c>
      <c r="E16" s="20"/>
      <c r="F16" s="21" t="s">
        <v>84</v>
      </c>
      <c r="G16" s="20" t="s">
        <v>17</v>
      </c>
      <c r="H16" s="61">
        <v>600000</v>
      </c>
      <c r="I16" s="122"/>
      <c r="J16" s="56"/>
      <c r="K16" s="55"/>
      <c r="L16" s="84" t="b">
        <v>1</v>
      </c>
    </row>
    <row r="17" spans="2:12" ht="15.75" customHeight="1" x14ac:dyDescent="0.25">
      <c r="B17" s="90"/>
      <c r="C17" s="96" t="s">
        <v>298</v>
      </c>
      <c r="D17" s="19" t="s">
        <v>19</v>
      </c>
      <c r="E17" s="12"/>
      <c r="F17" s="26"/>
      <c r="G17" s="20" t="s">
        <v>17</v>
      </c>
      <c r="H17" s="59">
        <v>150000</v>
      </c>
      <c r="I17" s="60">
        <v>-50000</v>
      </c>
      <c r="J17" s="23">
        <f>SUM(H17:I17)</f>
        <v>100000</v>
      </c>
      <c r="K17" s="55"/>
      <c r="L17" s="84" t="b">
        <v>1</v>
      </c>
    </row>
    <row r="18" spans="2:12" ht="15.75" customHeight="1" x14ac:dyDescent="0.25">
      <c r="B18" s="90">
        <v>45766</v>
      </c>
      <c r="C18" s="96" t="s">
        <v>197</v>
      </c>
      <c r="D18" s="113" t="s">
        <v>56</v>
      </c>
      <c r="E18" s="20" t="s">
        <v>103</v>
      </c>
      <c r="F18" s="115"/>
      <c r="G18" s="20" t="s">
        <v>65</v>
      </c>
      <c r="H18" s="59">
        <v>650000</v>
      </c>
      <c r="I18" s="60">
        <v>0</v>
      </c>
      <c r="J18" s="23">
        <f>SUM(H18:I18)</f>
        <v>650000</v>
      </c>
      <c r="K18" s="55"/>
      <c r="L18" s="84" t="b">
        <v>1</v>
      </c>
    </row>
    <row r="19" spans="2:12" ht="15.75" customHeight="1" x14ac:dyDescent="0.25">
      <c r="B19" s="90">
        <v>45768</v>
      </c>
      <c r="C19" s="96" t="s">
        <v>66</v>
      </c>
      <c r="D19" s="113" t="s">
        <v>56</v>
      </c>
      <c r="E19" s="20" t="s">
        <v>220</v>
      </c>
      <c r="F19" s="20" t="s">
        <v>84</v>
      </c>
      <c r="G19" s="20" t="s">
        <v>65</v>
      </c>
      <c r="H19" s="59">
        <v>200000</v>
      </c>
      <c r="I19" s="60">
        <v>0</v>
      </c>
      <c r="J19" s="23">
        <f>SUM(H19:I19)</f>
        <v>200000</v>
      </c>
      <c r="K19" s="55"/>
      <c r="L19" s="84" t="b">
        <v>1</v>
      </c>
    </row>
    <row r="20" spans="2:12" ht="15.75" customHeight="1" x14ac:dyDescent="0.25">
      <c r="B20" s="90">
        <v>45769</v>
      </c>
      <c r="C20" s="96" t="s">
        <v>67</v>
      </c>
      <c r="D20" s="113" t="s">
        <v>56</v>
      </c>
      <c r="E20" s="20" t="s">
        <v>279</v>
      </c>
      <c r="F20" s="115"/>
      <c r="G20" s="20" t="s">
        <v>65</v>
      </c>
      <c r="H20" s="59">
        <v>650000</v>
      </c>
      <c r="I20" s="60">
        <v>0</v>
      </c>
      <c r="J20" s="23">
        <f>SUM(H20:I20)</f>
        <v>650000</v>
      </c>
      <c r="K20" s="55"/>
      <c r="L20" s="84" t="b">
        <v>1</v>
      </c>
    </row>
    <row r="21" spans="2:12" ht="15.75" customHeight="1" x14ac:dyDescent="0.25">
      <c r="B21" s="90"/>
      <c r="C21" s="85" t="s">
        <v>299</v>
      </c>
      <c r="D21" s="31"/>
      <c r="E21" s="32"/>
      <c r="F21" s="33"/>
      <c r="G21" s="32" t="s">
        <v>33</v>
      </c>
      <c r="H21" s="34"/>
      <c r="I21" s="35"/>
      <c r="J21" s="36"/>
      <c r="K21" s="37">
        <v>40006500</v>
      </c>
      <c r="L21" s="38"/>
    </row>
    <row r="22" spans="2:12" ht="15.75" customHeight="1" x14ac:dyDescent="0.25">
      <c r="B22" s="90">
        <v>45770</v>
      </c>
      <c r="C22" s="85" t="s">
        <v>29</v>
      </c>
      <c r="D22" s="31"/>
      <c r="E22" s="32"/>
      <c r="F22" s="33"/>
      <c r="G22" s="32" t="s">
        <v>33</v>
      </c>
      <c r="H22" s="34"/>
      <c r="I22" s="35"/>
      <c r="J22" s="36"/>
      <c r="K22" s="37">
        <v>403000</v>
      </c>
      <c r="L22" s="38"/>
    </row>
    <row r="23" spans="2:12" ht="15" x14ac:dyDescent="0.25">
      <c r="B23" s="90">
        <v>45773</v>
      </c>
      <c r="C23" s="96" t="s">
        <v>300</v>
      </c>
      <c r="D23" s="113" t="s">
        <v>56</v>
      </c>
      <c r="E23" s="20" t="s">
        <v>196</v>
      </c>
      <c r="F23" s="115"/>
      <c r="G23" s="20" t="s">
        <v>65</v>
      </c>
      <c r="H23" s="59">
        <v>650000</v>
      </c>
      <c r="I23" s="60">
        <v>0</v>
      </c>
      <c r="J23" s="23">
        <f>SUM(H23:I23)</f>
        <v>650000</v>
      </c>
      <c r="K23" s="55"/>
      <c r="L23" s="84" t="b">
        <v>1</v>
      </c>
    </row>
    <row r="24" spans="2:12" ht="15" x14ac:dyDescent="0.25">
      <c r="B24" s="90">
        <v>45774</v>
      </c>
      <c r="C24" s="96" t="s">
        <v>301</v>
      </c>
      <c r="D24" s="19" t="s">
        <v>19</v>
      </c>
      <c r="E24" s="12"/>
      <c r="F24" s="26"/>
      <c r="G24" s="20" t="s">
        <v>17</v>
      </c>
      <c r="H24" s="59">
        <v>150000</v>
      </c>
      <c r="I24" s="60">
        <v>-50000</v>
      </c>
      <c r="J24" s="23">
        <f>SUM(H24:I24)</f>
        <v>100000</v>
      </c>
      <c r="K24" s="55"/>
      <c r="L24" s="84" t="b">
        <v>1</v>
      </c>
    </row>
    <row r="25" spans="2:12" ht="15" x14ac:dyDescent="0.25">
      <c r="B25" s="90">
        <v>45776</v>
      </c>
      <c r="C25" s="96" t="s">
        <v>302</v>
      </c>
      <c r="D25" s="19" t="s">
        <v>19</v>
      </c>
      <c r="E25" s="12"/>
      <c r="F25" s="26"/>
      <c r="G25" s="20" t="s">
        <v>17</v>
      </c>
      <c r="H25" s="59">
        <v>150000</v>
      </c>
      <c r="I25" s="60">
        <v>-50000</v>
      </c>
      <c r="J25" s="23">
        <f>SUM(H25:I25)</f>
        <v>100000</v>
      </c>
      <c r="K25" s="55"/>
      <c r="L25" s="84" t="b">
        <v>1</v>
      </c>
    </row>
    <row r="26" spans="2:12" ht="15" x14ac:dyDescent="0.25">
      <c r="B26" s="285" t="s">
        <v>34</v>
      </c>
      <c r="C26" s="273"/>
      <c r="D26" s="274"/>
      <c r="E26" s="286" t="s">
        <v>35</v>
      </c>
      <c r="F26" s="273"/>
      <c r="G26" s="274"/>
    </row>
    <row r="27" spans="2:12" ht="15" x14ac:dyDescent="0.25">
      <c r="B27" s="287" t="s">
        <v>292</v>
      </c>
      <c r="C27" s="288"/>
      <c r="D27" s="62">
        <f>SUMIF(D7:D25,D12,J7:J25)</f>
        <v>2800000</v>
      </c>
      <c r="E27" s="289" t="s">
        <v>37</v>
      </c>
      <c r="F27" s="290"/>
      <c r="G27" s="40">
        <f>SUMIF(G7:G25,G9,K7:K25)</f>
        <v>42637740</v>
      </c>
    </row>
    <row r="28" spans="2:12" ht="15" x14ac:dyDescent="0.25">
      <c r="B28" s="280" t="s">
        <v>38</v>
      </c>
      <c r="C28" s="281"/>
      <c r="D28" s="43">
        <f>SUMIF(D7:D25,D14,J7:J25)</f>
        <v>4500000</v>
      </c>
      <c r="E28" s="280" t="s">
        <v>39</v>
      </c>
      <c r="F28" s="281"/>
      <c r="G28" s="42"/>
    </row>
    <row r="29" spans="2:12" ht="15" x14ac:dyDescent="0.25">
      <c r="B29" s="280" t="s">
        <v>40</v>
      </c>
      <c r="C29" s="281"/>
      <c r="D29" s="43">
        <f>SUMIF(D7:D25,D17,J7:J25)</f>
        <v>400000</v>
      </c>
      <c r="E29" s="280" t="s">
        <v>41</v>
      </c>
      <c r="F29" s="281"/>
      <c r="G29" s="44">
        <v>20777000</v>
      </c>
    </row>
    <row r="30" spans="2:12" ht="15" x14ac:dyDescent="0.25">
      <c r="B30" s="299" t="s">
        <v>72</v>
      </c>
      <c r="C30" s="300"/>
      <c r="D30" s="119">
        <v>21572529</v>
      </c>
      <c r="E30" s="280"/>
      <c r="F30" s="281"/>
      <c r="G30" s="46"/>
    </row>
    <row r="31" spans="2:12" ht="15" x14ac:dyDescent="0.25">
      <c r="B31" s="302" t="s">
        <v>44</v>
      </c>
      <c r="C31" s="303"/>
      <c r="D31" s="47">
        <f>SUM(D27:D30)</f>
        <v>29272529</v>
      </c>
      <c r="E31" s="282" t="s">
        <v>45</v>
      </c>
      <c r="F31" s="274"/>
      <c r="G31" s="48">
        <f>SUM(G27:H30)</f>
        <v>63414740</v>
      </c>
      <c r="H31" s="41">
        <f>SUM(D31-G31)</f>
        <v>-34142211</v>
      </c>
    </row>
    <row r="32" spans="2:12" ht="15" x14ac:dyDescent="0.25">
      <c r="B32" s="264" t="s">
        <v>46</v>
      </c>
      <c r="C32" s="265"/>
      <c r="D32" s="265"/>
      <c r="E32" s="265"/>
      <c r="F32" s="265"/>
      <c r="G32" s="266"/>
    </row>
    <row r="33" spans="1:31" ht="12.75" x14ac:dyDescent="0.2">
      <c r="A33" s="49"/>
      <c r="B33" s="275"/>
      <c r="C33" s="268"/>
      <c r="D33" s="276"/>
      <c r="E33" s="265"/>
      <c r="F33" s="265"/>
      <c r="G33" s="266"/>
      <c r="H33" s="49"/>
      <c r="I33" s="49"/>
      <c r="J33" s="49"/>
      <c r="K33" s="49"/>
      <c r="L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</row>
    <row r="34" spans="1:31" ht="15" x14ac:dyDescent="0.25">
      <c r="B34" s="264" t="s">
        <v>48</v>
      </c>
      <c r="C34" s="265"/>
      <c r="D34" s="265"/>
      <c r="E34" s="265"/>
      <c r="F34" s="265"/>
      <c r="G34" s="266"/>
    </row>
    <row r="35" spans="1:31" ht="15" x14ac:dyDescent="0.25">
      <c r="B35" s="277"/>
      <c r="C35" s="268"/>
      <c r="D35" s="278"/>
      <c r="E35" s="265"/>
      <c r="F35" s="265"/>
      <c r="G35" s="266"/>
    </row>
    <row r="36" spans="1:31" ht="15" x14ac:dyDescent="0.25">
      <c r="B36" s="267" t="s">
        <v>75</v>
      </c>
      <c r="C36" s="268"/>
      <c r="D36" s="279">
        <f>'MAR 2025'!D56</f>
        <v>-170074942</v>
      </c>
      <c r="E36" s="265"/>
      <c r="F36" s="265"/>
      <c r="G36" s="266"/>
    </row>
    <row r="37" spans="1:31" ht="15" x14ac:dyDescent="0.25">
      <c r="B37" s="267" t="s">
        <v>51</v>
      </c>
      <c r="C37" s="268"/>
      <c r="D37" s="269">
        <v>0</v>
      </c>
      <c r="E37" s="265"/>
      <c r="F37" s="265"/>
      <c r="G37" s="266"/>
    </row>
    <row r="38" spans="1:31" ht="15" x14ac:dyDescent="0.25">
      <c r="B38" s="50" t="s">
        <v>194</v>
      </c>
      <c r="C38" s="51"/>
      <c r="D38" s="269">
        <v>0</v>
      </c>
      <c r="E38" s="265"/>
      <c r="F38" s="265"/>
      <c r="G38" s="266"/>
    </row>
    <row r="39" spans="1:31" ht="15" x14ac:dyDescent="0.25">
      <c r="B39" s="270" t="s">
        <v>53</v>
      </c>
      <c r="C39" s="271"/>
      <c r="D39" s="272">
        <f>(D36+D37-D38)</f>
        <v>-170074942</v>
      </c>
      <c r="E39" s="273"/>
      <c r="F39" s="273"/>
      <c r="G39" s="274"/>
    </row>
    <row r="40" spans="1:31" ht="12.75" x14ac:dyDescent="0.2">
      <c r="B40" s="52"/>
      <c r="D40" s="52"/>
      <c r="F40" s="52"/>
    </row>
    <row r="41" spans="1:31" ht="12.75" x14ac:dyDescent="0.2">
      <c r="D41" s="52"/>
      <c r="E41" s="52"/>
      <c r="F41" s="52"/>
      <c r="G41" s="52"/>
      <c r="H41" s="52"/>
      <c r="I41" s="52"/>
      <c r="J41" s="52"/>
      <c r="K41" s="52"/>
    </row>
    <row r="42" spans="1:31" ht="12.75" x14ac:dyDescent="0.2">
      <c r="D42" s="52"/>
      <c r="E42" s="52"/>
      <c r="F42" s="52"/>
      <c r="G42" s="52"/>
      <c r="H42" s="52"/>
      <c r="I42" s="52"/>
      <c r="J42" s="52"/>
      <c r="K42" s="52"/>
    </row>
    <row r="43" spans="1:31" ht="12.75" x14ac:dyDescent="0.2">
      <c r="D43" s="52"/>
      <c r="E43" s="52"/>
      <c r="F43" s="52"/>
      <c r="G43" s="52"/>
      <c r="H43" s="52"/>
      <c r="I43" s="52"/>
      <c r="J43" s="52"/>
      <c r="K43" s="52"/>
    </row>
    <row r="44" spans="1:31" ht="12.75" x14ac:dyDescent="0.2">
      <c r="D44" s="52"/>
      <c r="E44" s="52"/>
      <c r="F44" s="52"/>
      <c r="G44" s="52"/>
      <c r="H44" s="52"/>
      <c r="I44" s="52"/>
      <c r="J44" s="52"/>
      <c r="K44" s="52"/>
    </row>
    <row r="45" spans="1:31" ht="12.75" x14ac:dyDescent="0.2">
      <c r="D45" s="52"/>
      <c r="E45" s="52"/>
      <c r="F45" s="52"/>
      <c r="G45" s="52"/>
      <c r="H45" s="52"/>
      <c r="I45" s="52"/>
      <c r="J45" s="52"/>
      <c r="K45" s="52"/>
    </row>
    <row r="46" spans="1:31" ht="12.75" x14ac:dyDescent="0.2">
      <c r="D46" s="52"/>
      <c r="E46" s="52"/>
      <c r="F46" s="52"/>
      <c r="G46" s="52"/>
      <c r="H46" s="52"/>
      <c r="I46" s="52"/>
      <c r="J46" s="52"/>
      <c r="K46" s="52"/>
    </row>
    <row r="47" spans="1:31" ht="12.75" x14ac:dyDescent="0.2">
      <c r="D47" s="52"/>
      <c r="E47" s="52"/>
      <c r="F47" s="52"/>
      <c r="G47" s="52"/>
      <c r="H47" s="52"/>
      <c r="I47" s="52"/>
      <c r="J47" s="52"/>
      <c r="K47" s="52"/>
    </row>
    <row r="48" spans="1:31" ht="12.75" x14ac:dyDescent="0.2">
      <c r="D48" s="52"/>
      <c r="E48" s="52"/>
      <c r="F48" s="52"/>
      <c r="G48" s="52"/>
      <c r="H48" s="52"/>
      <c r="I48" s="52"/>
      <c r="J48" s="52"/>
      <c r="K48" s="52"/>
    </row>
    <row r="49" spans="4:11" ht="12.75" x14ac:dyDescent="0.2">
      <c r="D49" s="52"/>
      <c r="E49" s="52"/>
      <c r="F49" s="52"/>
      <c r="G49" s="52"/>
      <c r="H49" s="52"/>
      <c r="I49" s="52"/>
      <c r="J49" s="52"/>
      <c r="K49" s="52"/>
    </row>
    <row r="50" spans="4:11" ht="12.75" x14ac:dyDescent="0.2">
      <c r="D50" s="52"/>
      <c r="E50" s="52"/>
      <c r="F50" s="52"/>
      <c r="G50" s="52"/>
      <c r="H50" s="52"/>
      <c r="I50" s="52"/>
      <c r="J50" s="52"/>
      <c r="K50" s="52"/>
    </row>
    <row r="51" spans="4:11" ht="12.75" x14ac:dyDescent="0.2">
      <c r="D51" s="52"/>
      <c r="E51" s="52"/>
      <c r="F51" s="52"/>
      <c r="G51" s="52"/>
      <c r="H51" s="52"/>
      <c r="I51" s="52"/>
      <c r="J51" s="52"/>
      <c r="K51" s="52"/>
    </row>
    <row r="52" spans="4:11" ht="12.75" x14ac:dyDescent="0.2">
      <c r="D52" s="52"/>
      <c r="E52" s="52"/>
      <c r="F52" s="52"/>
      <c r="G52" s="52"/>
      <c r="H52" s="52"/>
      <c r="I52" s="52"/>
      <c r="J52" s="52"/>
      <c r="K52" s="52"/>
    </row>
    <row r="53" spans="4:11" ht="12.75" x14ac:dyDescent="0.2">
      <c r="D53" s="52"/>
      <c r="E53" s="52"/>
      <c r="F53" s="52"/>
      <c r="G53" s="52"/>
      <c r="H53" s="52"/>
      <c r="I53" s="52"/>
      <c r="J53" s="52"/>
      <c r="K53" s="52"/>
    </row>
    <row r="54" spans="4:11" ht="12.75" x14ac:dyDescent="0.2">
      <c r="D54" s="52"/>
      <c r="E54" s="52"/>
      <c r="F54" s="52"/>
      <c r="G54" s="52"/>
      <c r="H54" s="52"/>
      <c r="I54" s="52"/>
      <c r="J54" s="52"/>
      <c r="K54" s="52"/>
    </row>
    <row r="55" spans="4:11" ht="12.75" x14ac:dyDescent="0.2">
      <c r="D55" s="52"/>
      <c r="E55" s="52"/>
      <c r="F55" s="52"/>
      <c r="G55" s="52"/>
      <c r="H55" s="52"/>
      <c r="I55" s="52"/>
      <c r="J55" s="52"/>
      <c r="K55" s="52"/>
    </row>
    <row r="56" spans="4:11" ht="12.75" x14ac:dyDescent="0.2">
      <c r="D56" s="52"/>
      <c r="E56" s="52"/>
      <c r="F56" s="52"/>
      <c r="G56" s="52"/>
      <c r="H56" s="52"/>
      <c r="I56" s="52"/>
      <c r="J56" s="52"/>
      <c r="K56" s="52"/>
    </row>
    <row r="57" spans="4:11" ht="12.75" x14ac:dyDescent="0.2">
      <c r="D57" s="52"/>
      <c r="E57" s="52"/>
      <c r="F57" s="52"/>
      <c r="G57" s="52"/>
      <c r="H57" s="52"/>
      <c r="I57" s="52"/>
      <c r="J57" s="52"/>
      <c r="K57" s="52"/>
    </row>
    <row r="58" spans="4:11" ht="12.75" x14ac:dyDescent="0.2">
      <c r="D58" s="52"/>
      <c r="E58" s="52"/>
      <c r="F58" s="52"/>
      <c r="G58" s="52"/>
      <c r="H58" s="52"/>
      <c r="I58" s="52"/>
      <c r="J58" s="52"/>
      <c r="K58" s="52"/>
    </row>
    <row r="59" spans="4:11" ht="12.75" x14ac:dyDescent="0.2">
      <c r="D59" s="52"/>
      <c r="E59" s="52"/>
      <c r="F59" s="52"/>
      <c r="G59" s="52"/>
      <c r="H59" s="52"/>
      <c r="I59" s="52"/>
      <c r="J59" s="52"/>
      <c r="K59" s="52"/>
    </row>
    <row r="60" spans="4:11" ht="12.75" x14ac:dyDescent="0.2">
      <c r="D60" s="52"/>
      <c r="E60" s="52"/>
      <c r="F60" s="52"/>
      <c r="G60" s="52"/>
      <c r="H60" s="52"/>
      <c r="I60" s="52"/>
      <c r="J60" s="52"/>
      <c r="K60" s="52"/>
    </row>
    <row r="61" spans="4:11" ht="12.75" x14ac:dyDescent="0.2">
      <c r="D61" s="52"/>
      <c r="E61" s="52"/>
      <c r="F61" s="52"/>
      <c r="G61" s="52"/>
      <c r="H61" s="52"/>
      <c r="I61" s="52"/>
      <c r="J61" s="52"/>
      <c r="K61" s="52"/>
    </row>
    <row r="62" spans="4:11" ht="12.75" x14ac:dyDescent="0.2">
      <c r="D62" s="52"/>
      <c r="E62" s="52"/>
      <c r="F62" s="52"/>
      <c r="G62" s="52"/>
      <c r="H62" s="52"/>
      <c r="I62" s="52"/>
      <c r="J62" s="52"/>
      <c r="K62" s="52"/>
    </row>
    <row r="63" spans="4:11" ht="12.75" x14ac:dyDescent="0.2">
      <c r="D63" s="52"/>
      <c r="E63" s="52"/>
      <c r="F63" s="52"/>
      <c r="G63" s="52"/>
      <c r="H63" s="52"/>
      <c r="I63" s="52"/>
      <c r="J63" s="52"/>
      <c r="K63" s="52"/>
    </row>
    <row r="64" spans="4:11" ht="12.75" x14ac:dyDescent="0.2">
      <c r="D64" s="52"/>
      <c r="E64" s="52"/>
      <c r="F64" s="52"/>
      <c r="G64" s="52"/>
      <c r="H64" s="52"/>
      <c r="I64" s="52"/>
      <c r="J64" s="52"/>
      <c r="K64" s="52"/>
    </row>
    <row r="65" spans="4:11" ht="12.75" x14ac:dyDescent="0.2">
      <c r="D65" s="52"/>
      <c r="E65" s="52"/>
      <c r="F65" s="52"/>
      <c r="G65" s="52"/>
      <c r="H65" s="52"/>
      <c r="I65" s="52"/>
      <c r="J65" s="52"/>
      <c r="K65" s="52"/>
    </row>
    <row r="66" spans="4:11" ht="12.75" x14ac:dyDescent="0.2">
      <c r="D66" s="52"/>
      <c r="E66" s="52"/>
      <c r="F66" s="52"/>
      <c r="G66" s="52"/>
      <c r="H66" s="52"/>
      <c r="I66" s="52"/>
      <c r="J66" s="52"/>
      <c r="K66" s="52"/>
    </row>
    <row r="67" spans="4:11" ht="12.75" x14ac:dyDescent="0.2">
      <c r="D67" s="52"/>
      <c r="E67" s="52"/>
      <c r="F67" s="52"/>
      <c r="G67" s="52"/>
      <c r="H67" s="52"/>
      <c r="I67" s="52"/>
      <c r="J67" s="52"/>
      <c r="K67" s="52"/>
    </row>
    <row r="68" spans="4:11" ht="12.75" x14ac:dyDescent="0.2">
      <c r="D68" s="52"/>
      <c r="E68" s="52"/>
      <c r="F68" s="52"/>
      <c r="G68" s="52"/>
      <c r="H68" s="52"/>
      <c r="I68" s="52"/>
      <c r="J68" s="52"/>
      <c r="K68" s="52"/>
    </row>
    <row r="69" spans="4:11" ht="12.75" x14ac:dyDescent="0.2">
      <c r="D69" s="52"/>
      <c r="E69" s="52"/>
      <c r="F69" s="52"/>
      <c r="G69" s="52"/>
      <c r="H69" s="52"/>
      <c r="I69" s="52"/>
      <c r="J69" s="52"/>
      <c r="K69" s="52"/>
    </row>
    <row r="70" spans="4:11" ht="12.75" x14ac:dyDescent="0.2">
      <c r="D70" s="52"/>
      <c r="E70" s="52"/>
      <c r="F70" s="52"/>
      <c r="G70" s="52"/>
      <c r="H70" s="52"/>
      <c r="I70" s="52"/>
      <c r="J70" s="52"/>
      <c r="K70" s="52"/>
    </row>
    <row r="71" spans="4:11" ht="12.75" x14ac:dyDescent="0.2">
      <c r="D71" s="52"/>
      <c r="E71" s="52"/>
      <c r="F71" s="52"/>
      <c r="G71" s="52"/>
      <c r="H71" s="52"/>
      <c r="I71" s="52"/>
      <c r="J71" s="52"/>
      <c r="K71" s="52"/>
    </row>
    <row r="72" spans="4:11" ht="12.75" x14ac:dyDescent="0.2">
      <c r="D72" s="52"/>
      <c r="E72" s="52"/>
      <c r="F72" s="52"/>
      <c r="G72" s="52"/>
      <c r="H72" s="52"/>
      <c r="I72" s="52"/>
      <c r="J72" s="52"/>
      <c r="K72" s="52"/>
    </row>
    <row r="73" spans="4:11" ht="12.75" x14ac:dyDescent="0.2">
      <c r="D73" s="52"/>
      <c r="E73" s="52"/>
      <c r="F73" s="52"/>
      <c r="G73" s="52"/>
      <c r="H73" s="52"/>
      <c r="I73" s="52"/>
      <c r="J73" s="52"/>
      <c r="K73" s="52"/>
    </row>
    <row r="74" spans="4:11" ht="12.75" x14ac:dyDescent="0.2">
      <c r="D74" s="52"/>
      <c r="E74" s="52"/>
      <c r="F74" s="52"/>
      <c r="G74" s="52"/>
      <c r="H74" s="52"/>
      <c r="I74" s="52"/>
      <c r="J74" s="52"/>
      <c r="K74" s="52"/>
    </row>
    <row r="75" spans="4:11" ht="12.75" x14ac:dyDescent="0.2">
      <c r="D75" s="52"/>
      <c r="E75" s="52"/>
      <c r="F75" s="52"/>
      <c r="G75" s="52"/>
      <c r="H75" s="52"/>
      <c r="I75" s="52"/>
      <c r="J75" s="52"/>
      <c r="K75" s="52"/>
    </row>
    <row r="76" spans="4:11" ht="12.75" x14ac:dyDescent="0.2">
      <c r="D76" s="52"/>
      <c r="E76" s="52"/>
      <c r="F76" s="52"/>
      <c r="G76" s="52"/>
      <c r="H76" s="52"/>
      <c r="I76" s="52"/>
      <c r="J76" s="52"/>
      <c r="K76" s="52"/>
    </row>
    <row r="77" spans="4:11" ht="12.75" x14ac:dyDescent="0.2">
      <c r="D77" s="52"/>
      <c r="E77" s="52"/>
      <c r="F77" s="52"/>
      <c r="G77" s="52"/>
      <c r="H77" s="52"/>
      <c r="I77" s="52"/>
      <c r="J77" s="52"/>
      <c r="K77" s="52"/>
    </row>
    <row r="78" spans="4:11" ht="12.75" x14ac:dyDescent="0.2">
      <c r="D78" s="52"/>
      <c r="E78" s="52"/>
      <c r="F78" s="52"/>
      <c r="G78" s="52"/>
      <c r="H78" s="52"/>
      <c r="I78" s="52"/>
      <c r="J78" s="52"/>
      <c r="K78" s="52"/>
    </row>
    <row r="79" spans="4:11" ht="12.75" x14ac:dyDescent="0.2">
      <c r="D79" s="52"/>
      <c r="E79" s="52"/>
      <c r="F79" s="52"/>
      <c r="G79" s="52"/>
      <c r="H79" s="52"/>
      <c r="I79" s="52"/>
      <c r="J79" s="52"/>
      <c r="K79" s="52"/>
    </row>
    <row r="80" spans="4:11" ht="12.75" x14ac:dyDescent="0.2">
      <c r="D80" s="52"/>
      <c r="E80" s="52"/>
      <c r="F80" s="52"/>
      <c r="G80" s="52"/>
      <c r="H80" s="52"/>
      <c r="I80" s="52"/>
      <c r="J80" s="52"/>
      <c r="K80" s="52"/>
    </row>
    <row r="81" spans="4:11" ht="12.75" x14ac:dyDescent="0.2">
      <c r="D81" s="52"/>
      <c r="E81" s="52"/>
      <c r="F81" s="52"/>
      <c r="G81" s="52"/>
      <c r="H81" s="52"/>
      <c r="I81" s="52"/>
      <c r="J81" s="52"/>
      <c r="K81" s="52"/>
    </row>
    <row r="82" spans="4:11" ht="12.75" x14ac:dyDescent="0.2">
      <c r="D82" s="52"/>
      <c r="E82" s="52"/>
      <c r="F82" s="52"/>
      <c r="G82" s="52"/>
      <c r="H82" s="52"/>
      <c r="I82" s="52"/>
      <c r="J82" s="52"/>
      <c r="K82" s="52"/>
    </row>
    <row r="83" spans="4:11" ht="12.75" x14ac:dyDescent="0.2">
      <c r="D83" s="52"/>
      <c r="E83" s="52"/>
      <c r="F83" s="52"/>
      <c r="G83" s="52"/>
      <c r="H83" s="52"/>
      <c r="I83" s="52"/>
      <c r="J83" s="52"/>
      <c r="K83" s="52"/>
    </row>
    <row r="84" spans="4:11" ht="12.75" x14ac:dyDescent="0.2">
      <c r="D84" s="52"/>
      <c r="E84" s="52"/>
      <c r="F84" s="52"/>
      <c r="G84" s="52"/>
      <c r="H84" s="52"/>
      <c r="I84" s="52"/>
      <c r="J84" s="52"/>
      <c r="K84" s="52"/>
    </row>
    <row r="85" spans="4:11" ht="12.75" x14ac:dyDescent="0.2">
      <c r="D85" s="52"/>
      <c r="E85" s="52"/>
      <c r="F85" s="52"/>
      <c r="G85" s="52"/>
      <c r="H85" s="52"/>
      <c r="I85" s="52"/>
      <c r="J85" s="52"/>
      <c r="K85" s="52"/>
    </row>
    <row r="86" spans="4:11" ht="12.75" x14ac:dyDescent="0.2">
      <c r="D86" s="52"/>
      <c r="E86" s="52"/>
      <c r="F86" s="52"/>
      <c r="G86" s="52"/>
      <c r="H86" s="52"/>
      <c r="I86" s="52"/>
      <c r="J86" s="52"/>
      <c r="K86" s="52"/>
    </row>
    <row r="87" spans="4:11" ht="12.75" x14ac:dyDescent="0.2">
      <c r="D87" s="52"/>
      <c r="E87" s="52"/>
      <c r="F87" s="52"/>
      <c r="G87" s="52"/>
      <c r="H87" s="52"/>
      <c r="I87" s="52"/>
      <c r="J87" s="52"/>
      <c r="K87" s="52"/>
    </row>
    <row r="88" spans="4:11" ht="12.75" x14ac:dyDescent="0.2">
      <c r="D88" s="52"/>
      <c r="E88" s="52"/>
      <c r="F88" s="52"/>
      <c r="G88" s="52"/>
      <c r="H88" s="52"/>
      <c r="I88" s="52"/>
      <c r="J88" s="52"/>
      <c r="K88" s="52"/>
    </row>
    <row r="89" spans="4:11" ht="12.75" x14ac:dyDescent="0.2">
      <c r="D89" s="52"/>
      <c r="E89" s="52"/>
      <c r="F89" s="52"/>
      <c r="G89" s="52"/>
      <c r="H89" s="52"/>
      <c r="I89" s="52"/>
      <c r="J89" s="52"/>
      <c r="K89" s="52"/>
    </row>
    <row r="90" spans="4:11" ht="12.75" x14ac:dyDescent="0.2">
      <c r="D90" s="52"/>
      <c r="E90" s="52"/>
      <c r="F90" s="52"/>
      <c r="G90" s="52"/>
      <c r="H90" s="52"/>
      <c r="I90" s="52"/>
      <c r="J90" s="52"/>
      <c r="K90" s="52"/>
    </row>
    <row r="91" spans="4:11" ht="12.75" x14ac:dyDescent="0.2">
      <c r="D91" s="52"/>
      <c r="E91" s="52"/>
      <c r="F91" s="52"/>
      <c r="G91" s="52"/>
      <c r="H91" s="52"/>
      <c r="I91" s="52"/>
      <c r="J91" s="52"/>
      <c r="K91" s="52"/>
    </row>
    <row r="92" spans="4:11" ht="12.75" x14ac:dyDescent="0.2">
      <c r="D92" s="52"/>
      <c r="E92" s="52"/>
      <c r="F92" s="52"/>
      <c r="G92" s="52"/>
      <c r="H92" s="52"/>
      <c r="I92" s="52"/>
      <c r="J92" s="52"/>
      <c r="K92" s="52"/>
    </row>
    <row r="93" spans="4:11" ht="12.75" x14ac:dyDescent="0.2">
      <c r="D93" s="52"/>
      <c r="E93" s="52"/>
      <c r="F93" s="52"/>
      <c r="G93" s="52"/>
      <c r="H93" s="52"/>
      <c r="I93" s="52"/>
      <c r="J93" s="52"/>
      <c r="K93" s="52"/>
    </row>
    <row r="94" spans="4:11" ht="12.75" x14ac:dyDescent="0.2">
      <c r="D94" s="52"/>
      <c r="E94" s="52"/>
      <c r="F94" s="52"/>
      <c r="G94" s="52"/>
      <c r="H94" s="52"/>
      <c r="I94" s="52"/>
      <c r="J94" s="52"/>
      <c r="K94" s="52"/>
    </row>
    <row r="95" spans="4:11" ht="12.75" x14ac:dyDescent="0.2">
      <c r="D95" s="52"/>
      <c r="E95" s="52"/>
      <c r="F95" s="52"/>
      <c r="G95" s="52"/>
      <c r="H95" s="52"/>
      <c r="I95" s="52"/>
      <c r="J95" s="52"/>
      <c r="K95" s="52"/>
    </row>
    <row r="96" spans="4:11" ht="12.75" x14ac:dyDescent="0.2">
      <c r="D96" s="52"/>
      <c r="E96" s="52"/>
      <c r="F96" s="52"/>
      <c r="G96" s="52"/>
      <c r="H96" s="52"/>
      <c r="I96" s="52"/>
      <c r="J96" s="52"/>
      <c r="K96" s="52"/>
    </row>
    <row r="97" spans="4:11" ht="12.75" x14ac:dyDescent="0.2">
      <c r="D97" s="52"/>
      <c r="E97" s="52"/>
      <c r="F97" s="52"/>
      <c r="G97" s="52"/>
      <c r="H97" s="52"/>
      <c r="I97" s="52"/>
      <c r="J97" s="52"/>
      <c r="K97" s="52"/>
    </row>
    <row r="98" spans="4:11" ht="12.75" x14ac:dyDescent="0.2">
      <c r="D98" s="52"/>
      <c r="E98" s="52"/>
      <c r="F98" s="52"/>
      <c r="G98" s="52"/>
      <c r="H98" s="52"/>
      <c r="I98" s="52"/>
      <c r="J98" s="52"/>
      <c r="K98" s="52"/>
    </row>
    <row r="99" spans="4:11" ht="12.75" x14ac:dyDescent="0.2">
      <c r="D99" s="52"/>
      <c r="E99" s="52"/>
      <c r="F99" s="52"/>
      <c r="G99" s="52"/>
      <c r="H99" s="52"/>
      <c r="I99" s="52"/>
      <c r="J99" s="52"/>
      <c r="K99" s="52"/>
    </row>
    <row r="100" spans="4:11" ht="12.75" x14ac:dyDescent="0.2">
      <c r="D100" s="52"/>
      <c r="E100" s="52"/>
      <c r="F100" s="52"/>
      <c r="G100" s="52"/>
      <c r="H100" s="52"/>
      <c r="I100" s="52"/>
      <c r="J100" s="52"/>
      <c r="K100" s="52"/>
    </row>
    <row r="101" spans="4:11" ht="12.75" x14ac:dyDescent="0.2">
      <c r="D101" s="52"/>
      <c r="E101" s="52"/>
      <c r="F101" s="52"/>
      <c r="G101" s="52"/>
      <c r="H101" s="52"/>
      <c r="I101" s="52"/>
      <c r="J101" s="52"/>
      <c r="K101" s="52"/>
    </row>
    <row r="102" spans="4:11" ht="12.75" x14ac:dyDescent="0.2">
      <c r="D102" s="52"/>
      <c r="E102" s="52"/>
      <c r="F102" s="52"/>
      <c r="G102" s="52"/>
      <c r="H102" s="52"/>
      <c r="I102" s="52"/>
      <c r="J102" s="52"/>
      <c r="K102" s="52"/>
    </row>
    <row r="103" spans="4:11" ht="12.75" x14ac:dyDescent="0.2">
      <c r="D103" s="52"/>
      <c r="E103" s="52"/>
      <c r="F103" s="52"/>
      <c r="G103" s="52"/>
      <c r="H103" s="52"/>
      <c r="I103" s="52"/>
      <c r="J103" s="52"/>
      <c r="K103" s="52"/>
    </row>
    <row r="104" spans="4:11" ht="12.75" x14ac:dyDescent="0.2">
      <c r="D104" s="52"/>
      <c r="E104" s="52"/>
      <c r="F104" s="52"/>
      <c r="G104" s="52"/>
      <c r="H104" s="52"/>
      <c r="I104" s="52"/>
      <c r="J104" s="52"/>
      <c r="K104" s="52"/>
    </row>
    <row r="105" spans="4:11" ht="12.75" x14ac:dyDescent="0.2">
      <c r="D105" s="52"/>
      <c r="E105" s="52"/>
      <c r="F105" s="52"/>
      <c r="G105" s="52"/>
      <c r="H105" s="52"/>
      <c r="I105" s="52"/>
      <c r="J105" s="52"/>
      <c r="K105" s="52"/>
    </row>
    <row r="106" spans="4:11" ht="12.75" x14ac:dyDescent="0.2">
      <c r="D106" s="52"/>
      <c r="E106" s="52"/>
      <c r="F106" s="52"/>
      <c r="G106" s="52"/>
      <c r="H106" s="52"/>
      <c r="I106" s="52"/>
      <c r="J106" s="52"/>
      <c r="K106" s="52"/>
    </row>
    <row r="107" spans="4:11" ht="12.75" x14ac:dyDescent="0.2">
      <c r="D107" s="52"/>
      <c r="E107" s="52"/>
      <c r="F107" s="52"/>
      <c r="G107" s="52"/>
      <c r="H107" s="52"/>
      <c r="I107" s="52"/>
      <c r="J107" s="52"/>
      <c r="K107" s="52"/>
    </row>
    <row r="108" spans="4:11" ht="12.75" x14ac:dyDescent="0.2">
      <c r="D108" s="52"/>
      <c r="E108" s="52"/>
      <c r="F108" s="52"/>
      <c r="G108" s="52"/>
      <c r="H108" s="52"/>
      <c r="I108" s="52"/>
      <c r="J108" s="52"/>
      <c r="K108" s="52"/>
    </row>
    <row r="109" spans="4:11" ht="12.75" x14ac:dyDescent="0.2">
      <c r="D109" s="52"/>
      <c r="E109" s="52"/>
      <c r="F109" s="52"/>
      <c r="G109" s="52"/>
      <c r="H109" s="52"/>
      <c r="I109" s="52"/>
      <c r="J109" s="52"/>
      <c r="K109" s="52"/>
    </row>
    <row r="110" spans="4:11" ht="12.75" x14ac:dyDescent="0.2">
      <c r="D110" s="52"/>
      <c r="E110" s="52"/>
      <c r="F110" s="52"/>
      <c r="G110" s="52"/>
      <c r="H110" s="52"/>
      <c r="I110" s="52"/>
      <c r="J110" s="52"/>
      <c r="K110" s="52"/>
    </row>
    <row r="111" spans="4:11" ht="12.75" x14ac:dyDescent="0.2">
      <c r="D111" s="52"/>
      <c r="E111" s="52"/>
      <c r="F111" s="52"/>
      <c r="G111" s="52"/>
      <c r="H111" s="52"/>
      <c r="I111" s="52"/>
      <c r="J111" s="52"/>
      <c r="K111" s="52"/>
    </row>
    <row r="112" spans="4:11" ht="12.75" x14ac:dyDescent="0.2">
      <c r="D112" s="52"/>
      <c r="E112" s="52"/>
      <c r="F112" s="52"/>
      <c r="G112" s="52"/>
      <c r="H112" s="52"/>
      <c r="I112" s="52"/>
      <c r="J112" s="52"/>
      <c r="K112" s="52"/>
    </row>
    <row r="113" spans="4:11" ht="12.75" x14ac:dyDescent="0.2">
      <c r="D113" s="52"/>
      <c r="E113" s="52"/>
      <c r="F113" s="52"/>
      <c r="G113" s="52"/>
      <c r="H113" s="52"/>
      <c r="I113" s="52"/>
      <c r="J113" s="52"/>
      <c r="K113" s="52"/>
    </row>
    <row r="114" spans="4:11" ht="12.75" x14ac:dyDescent="0.2">
      <c r="D114" s="52"/>
      <c r="E114" s="52"/>
      <c r="F114" s="52"/>
      <c r="G114" s="52"/>
      <c r="H114" s="52"/>
      <c r="I114" s="52"/>
      <c r="J114" s="52"/>
      <c r="K114" s="52"/>
    </row>
    <row r="115" spans="4:11" ht="12.75" x14ac:dyDescent="0.2">
      <c r="D115" s="52"/>
      <c r="E115" s="52"/>
      <c r="F115" s="52"/>
      <c r="G115" s="52"/>
      <c r="H115" s="52"/>
      <c r="I115" s="52"/>
      <c r="J115" s="52"/>
      <c r="K115" s="52"/>
    </row>
    <row r="116" spans="4:11" ht="12.75" x14ac:dyDescent="0.2">
      <c r="D116" s="52"/>
      <c r="E116" s="52"/>
      <c r="F116" s="52"/>
      <c r="G116" s="52"/>
      <c r="H116" s="52"/>
      <c r="I116" s="52"/>
      <c r="J116" s="52"/>
      <c r="K116" s="52"/>
    </row>
    <row r="117" spans="4:11" ht="12.75" x14ac:dyDescent="0.2">
      <c r="D117" s="52"/>
      <c r="E117" s="52"/>
      <c r="F117" s="52"/>
      <c r="G117" s="52"/>
      <c r="H117" s="52"/>
      <c r="I117" s="52"/>
      <c r="J117" s="52"/>
      <c r="K117" s="52"/>
    </row>
    <row r="118" spans="4:11" ht="12.75" x14ac:dyDescent="0.2">
      <c r="D118" s="52"/>
      <c r="E118" s="52"/>
      <c r="F118" s="52"/>
      <c r="G118" s="52"/>
      <c r="H118" s="52"/>
      <c r="I118" s="52"/>
      <c r="J118" s="52"/>
      <c r="K118" s="52"/>
    </row>
    <row r="119" spans="4:11" ht="12.75" x14ac:dyDescent="0.2">
      <c r="D119" s="52"/>
      <c r="E119" s="52"/>
      <c r="F119" s="52"/>
      <c r="G119" s="52"/>
      <c r="H119" s="52"/>
      <c r="I119" s="52"/>
      <c r="J119" s="52"/>
      <c r="K119" s="52"/>
    </row>
    <row r="120" spans="4:11" ht="12.75" x14ac:dyDescent="0.2">
      <c r="D120" s="52"/>
      <c r="E120" s="52"/>
      <c r="F120" s="52"/>
      <c r="G120" s="52"/>
      <c r="H120" s="52"/>
      <c r="I120" s="52"/>
      <c r="J120" s="52"/>
      <c r="K120" s="52"/>
    </row>
    <row r="121" spans="4:11" ht="12.75" x14ac:dyDescent="0.2">
      <c r="D121" s="52"/>
      <c r="E121" s="52"/>
      <c r="F121" s="52"/>
      <c r="G121" s="52"/>
      <c r="H121" s="52"/>
      <c r="I121" s="52"/>
      <c r="J121" s="52"/>
      <c r="K121" s="52"/>
    </row>
    <row r="122" spans="4:11" ht="12.75" x14ac:dyDescent="0.2">
      <c r="D122" s="52"/>
      <c r="E122" s="52"/>
      <c r="F122" s="52"/>
      <c r="G122" s="52"/>
      <c r="H122" s="52"/>
      <c r="I122" s="52"/>
      <c r="J122" s="52"/>
      <c r="K122" s="52"/>
    </row>
    <row r="123" spans="4:11" ht="12.75" x14ac:dyDescent="0.2">
      <c r="D123" s="52"/>
      <c r="E123" s="52"/>
      <c r="F123" s="52"/>
      <c r="G123" s="52"/>
      <c r="H123" s="52"/>
      <c r="I123" s="52"/>
      <c r="J123" s="52"/>
      <c r="K123" s="52"/>
    </row>
    <row r="124" spans="4:11" ht="12.75" x14ac:dyDescent="0.2">
      <c r="D124" s="52"/>
      <c r="E124" s="52"/>
      <c r="F124" s="52"/>
      <c r="G124" s="52"/>
      <c r="H124" s="52"/>
      <c r="I124" s="52"/>
      <c r="J124" s="52"/>
      <c r="K124" s="52"/>
    </row>
    <row r="125" spans="4:11" ht="12.75" x14ac:dyDescent="0.2">
      <c r="D125" s="52"/>
      <c r="E125" s="52"/>
      <c r="F125" s="52"/>
      <c r="G125" s="52"/>
      <c r="H125" s="52"/>
      <c r="I125" s="52"/>
      <c r="J125" s="52"/>
      <c r="K125" s="52"/>
    </row>
    <row r="126" spans="4:11" ht="12.75" x14ac:dyDescent="0.2">
      <c r="D126" s="52"/>
      <c r="E126" s="52"/>
      <c r="F126" s="52"/>
      <c r="G126" s="52"/>
      <c r="H126" s="52"/>
      <c r="I126" s="52"/>
      <c r="J126" s="52"/>
      <c r="K126" s="52"/>
    </row>
    <row r="127" spans="4:11" ht="12.75" x14ac:dyDescent="0.2">
      <c r="D127" s="52"/>
      <c r="E127" s="52"/>
      <c r="F127" s="52"/>
      <c r="G127" s="52"/>
      <c r="H127" s="52"/>
      <c r="I127" s="52"/>
      <c r="J127" s="52"/>
      <c r="K127" s="52"/>
    </row>
    <row r="128" spans="4:11" ht="12.75" x14ac:dyDescent="0.2">
      <c r="D128" s="52"/>
      <c r="E128" s="52"/>
      <c r="F128" s="52"/>
      <c r="G128" s="52"/>
      <c r="H128" s="52"/>
      <c r="I128" s="52"/>
      <c r="J128" s="52"/>
      <c r="K128" s="52"/>
    </row>
    <row r="129" spans="4:11" ht="12.75" x14ac:dyDescent="0.2">
      <c r="D129" s="52"/>
      <c r="E129" s="52"/>
      <c r="F129" s="52"/>
      <c r="G129" s="52"/>
      <c r="H129" s="52"/>
      <c r="I129" s="52"/>
      <c r="J129" s="52"/>
      <c r="K129" s="52"/>
    </row>
    <row r="130" spans="4:11" ht="12.75" x14ac:dyDescent="0.2">
      <c r="D130" s="52"/>
      <c r="E130" s="52"/>
      <c r="F130" s="52"/>
      <c r="G130" s="52"/>
      <c r="H130" s="52"/>
      <c r="I130" s="52"/>
      <c r="J130" s="52"/>
      <c r="K130" s="52"/>
    </row>
    <row r="131" spans="4:11" ht="12.75" x14ac:dyDescent="0.2">
      <c r="D131" s="52"/>
      <c r="E131" s="52"/>
      <c r="F131" s="52"/>
      <c r="G131" s="52"/>
      <c r="H131" s="52"/>
      <c r="I131" s="52"/>
      <c r="J131" s="52"/>
      <c r="K131" s="52"/>
    </row>
    <row r="132" spans="4:11" ht="12.75" x14ac:dyDescent="0.2">
      <c r="D132" s="52"/>
      <c r="E132" s="52"/>
      <c r="F132" s="52"/>
      <c r="G132" s="52"/>
      <c r="H132" s="52"/>
      <c r="I132" s="52"/>
      <c r="J132" s="52"/>
      <c r="K132" s="52"/>
    </row>
    <row r="133" spans="4:11" ht="12.75" x14ac:dyDescent="0.2">
      <c r="D133" s="52"/>
      <c r="E133" s="52"/>
      <c r="F133" s="52"/>
      <c r="G133" s="52"/>
      <c r="H133" s="52"/>
      <c r="I133" s="52"/>
      <c r="J133" s="52"/>
      <c r="K133" s="52"/>
    </row>
    <row r="134" spans="4:11" ht="12.75" x14ac:dyDescent="0.2">
      <c r="D134" s="52"/>
      <c r="E134" s="52"/>
      <c r="F134" s="52"/>
      <c r="G134" s="52"/>
      <c r="H134" s="52"/>
      <c r="I134" s="52"/>
      <c r="J134" s="52"/>
      <c r="K134" s="52"/>
    </row>
    <row r="135" spans="4:11" ht="12.75" x14ac:dyDescent="0.2">
      <c r="D135" s="52"/>
      <c r="E135" s="52"/>
      <c r="F135" s="52"/>
      <c r="G135" s="52"/>
      <c r="H135" s="52"/>
      <c r="I135" s="52"/>
      <c r="J135" s="52"/>
      <c r="K135" s="52"/>
    </row>
    <row r="136" spans="4:11" ht="12.75" x14ac:dyDescent="0.2">
      <c r="D136" s="52"/>
      <c r="E136" s="52"/>
      <c r="F136" s="52"/>
      <c r="G136" s="52"/>
      <c r="H136" s="52"/>
      <c r="I136" s="52"/>
      <c r="J136" s="52"/>
      <c r="K136" s="52"/>
    </row>
    <row r="137" spans="4:11" ht="12.75" x14ac:dyDescent="0.2">
      <c r="D137" s="52"/>
      <c r="E137" s="52"/>
      <c r="F137" s="52"/>
      <c r="G137" s="52"/>
      <c r="H137" s="52"/>
      <c r="I137" s="52"/>
      <c r="J137" s="52"/>
      <c r="K137" s="52"/>
    </row>
    <row r="138" spans="4:11" ht="12.75" x14ac:dyDescent="0.2">
      <c r="D138" s="52"/>
      <c r="E138" s="52"/>
      <c r="F138" s="52"/>
      <c r="G138" s="52"/>
      <c r="H138" s="52"/>
      <c r="I138" s="52"/>
      <c r="J138" s="52"/>
      <c r="K138" s="52"/>
    </row>
    <row r="139" spans="4:11" ht="12.75" x14ac:dyDescent="0.2">
      <c r="D139" s="52"/>
      <c r="E139" s="52"/>
      <c r="F139" s="52"/>
      <c r="G139" s="52"/>
      <c r="H139" s="52"/>
      <c r="I139" s="52"/>
      <c r="J139" s="52"/>
      <c r="K139" s="52"/>
    </row>
    <row r="140" spans="4:11" ht="12.75" x14ac:dyDescent="0.2">
      <c r="D140" s="52"/>
      <c r="E140" s="52"/>
      <c r="F140" s="52"/>
      <c r="G140" s="52"/>
      <c r="H140" s="52"/>
      <c r="I140" s="52"/>
      <c r="J140" s="52"/>
      <c r="K140" s="52"/>
    </row>
    <row r="141" spans="4:11" ht="12.75" x14ac:dyDescent="0.2">
      <c r="D141" s="52"/>
      <c r="E141" s="52"/>
      <c r="F141" s="52"/>
      <c r="G141" s="52"/>
      <c r="H141" s="52"/>
      <c r="I141" s="52"/>
      <c r="J141" s="52"/>
      <c r="K141" s="52"/>
    </row>
    <row r="142" spans="4:11" ht="12.75" x14ac:dyDescent="0.2">
      <c r="D142" s="52"/>
      <c r="E142" s="52"/>
      <c r="F142" s="52"/>
      <c r="G142" s="52"/>
      <c r="H142" s="52"/>
      <c r="I142" s="52"/>
      <c r="J142" s="52"/>
      <c r="K142" s="52"/>
    </row>
    <row r="143" spans="4:11" ht="12.75" x14ac:dyDescent="0.2">
      <c r="D143" s="52"/>
      <c r="E143" s="52"/>
      <c r="F143" s="52"/>
      <c r="G143" s="52"/>
      <c r="H143" s="52"/>
      <c r="I143" s="52"/>
      <c r="J143" s="52"/>
      <c r="K143" s="52"/>
    </row>
    <row r="144" spans="4:11" ht="12.75" x14ac:dyDescent="0.2">
      <c r="D144" s="52"/>
      <c r="E144" s="52"/>
      <c r="F144" s="52"/>
      <c r="G144" s="52"/>
      <c r="H144" s="52"/>
      <c r="I144" s="52"/>
      <c r="J144" s="52"/>
      <c r="K144" s="52"/>
    </row>
    <row r="145" spans="4:11" ht="12.75" x14ac:dyDescent="0.2">
      <c r="D145" s="52"/>
      <c r="E145" s="52"/>
      <c r="F145" s="52"/>
      <c r="G145" s="52"/>
      <c r="H145" s="52"/>
      <c r="I145" s="52"/>
      <c r="J145" s="52"/>
      <c r="K145" s="52"/>
    </row>
    <row r="146" spans="4:11" ht="12.75" x14ac:dyDescent="0.2">
      <c r="D146" s="52"/>
      <c r="E146" s="52"/>
      <c r="F146" s="52"/>
      <c r="G146" s="52"/>
      <c r="H146" s="52"/>
      <c r="I146" s="52"/>
      <c r="J146" s="52"/>
      <c r="K146" s="52"/>
    </row>
    <row r="147" spans="4:11" ht="12.75" x14ac:dyDescent="0.2">
      <c r="D147" s="52"/>
      <c r="E147" s="52"/>
      <c r="F147" s="52"/>
      <c r="G147" s="52"/>
      <c r="H147" s="52"/>
      <c r="I147" s="52"/>
      <c r="J147" s="52"/>
      <c r="K147" s="52"/>
    </row>
    <row r="148" spans="4:11" ht="12.75" x14ac:dyDescent="0.2">
      <c r="D148" s="52"/>
      <c r="E148" s="52"/>
      <c r="F148" s="52"/>
      <c r="G148" s="52"/>
      <c r="H148" s="52"/>
      <c r="I148" s="52"/>
      <c r="J148" s="52"/>
      <c r="K148" s="52"/>
    </row>
    <row r="149" spans="4:11" ht="12.75" x14ac:dyDescent="0.2">
      <c r="D149" s="52"/>
      <c r="E149" s="52"/>
      <c r="F149" s="52"/>
      <c r="G149" s="52"/>
      <c r="H149" s="52"/>
      <c r="I149" s="52"/>
      <c r="J149" s="52"/>
      <c r="K149" s="52"/>
    </row>
    <row r="150" spans="4:11" ht="12.75" x14ac:dyDescent="0.2">
      <c r="D150" s="52"/>
      <c r="E150" s="52"/>
      <c r="F150" s="52"/>
      <c r="G150" s="52"/>
      <c r="H150" s="52"/>
      <c r="I150" s="52"/>
      <c r="J150" s="52"/>
      <c r="K150" s="52"/>
    </row>
    <row r="151" spans="4:11" ht="12.75" x14ac:dyDescent="0.2">
      <c r="D151" s="52"/>
      <c r="E151" s="52"/>
      <c r="F151" s="52"/>
      <c r="G151" s="52"/>
      <c r="H151" s="52"/>
      <c r="I151" s="52"/>
      <c r="J151" s="52"/>
      <c r="K151" s="52"/>
    </row>
    <row r="152" spans="4:11" ht="12.75" x14ac:dyDescent="0.2">
      <c r="D152" s="52"/>
      <c r="E152" s="52"/>
      <c r="F152" s="52"/>
      <c r="G152" s="52"/>
      <c r="H152" s="52"/>
      <c r="I152" s="52"/>
      <c r="J152" s="52"/>
      <c r="K152" s="52"/>
    </row>
    <row r="153" spans="4:11" ht="12.75" x14ac:dyDescent="0.2">
      <c r="D153" s="52"/>
      <c r="E153" s="52"/>
      <c r="F153" s="52"/>
      <c r="G153" s="52"/>
      <c r="H153" s="52"/>
      <c r="I153" s="52"/>
      <c r="J153" s="52"/>
      <c r="K153" s="52"/>
    </row>
    <row r="154" spans="4:11" ht="12.75" x14ac:dyDescent="0.2">
      <c r="D154" s="52"/>
      <c r="E154" s="52"/>
      <c r="F154" s="52"/>
      <c r="G154" s="52"/>
      <c r="H154" s="52"/>
      <c r="I154" s="52"/>
      <c r="J154" s="52"/>
      <c r="K154" s="52"/>
    </row>
    <row r="155" spans="4:11" ht="12.75" x14ac:dyDescent="0.2">
      <c r="D155" s="52"/>
      <c r="E155" s="52"/>
      <c r="F155" s="52"/>
      <c r="G155" s="52"/>
      <c r="H155" s="52"/>
      <c r="I155" s="52"/>
      <c r="J155" s="52"/>
      <c r="K155" s="52"/>
    </row>
    <row r="156" spans="4:11" ht="12.75" x14ac:dyDescent="0.2">
      <c r="D156" s="52"/>
      <c r="E156" s="52"/>
      <c r="F156" s="52"/>
      <c r="G156" s="52"/>
      <c r="H156" s="52"/>
      <c r="I156" s="52"/>
      <c r="J156" s="52"/>
      <c r="K156" s="52"/>
    </row>
    <row r="157" spans="4:11" ht="12.75" x14ac:dyDescent="0.2">
      <c r="D157" s="52"/>
      <c r="E157" s="52"/>
      <c r="F157" s="52"/>
      <c r="G157" s="52"/>
      <c r="H157" s="52"/>
      <c r="I157" s="52"/>
      <c r="J157" s="52"/>
      <c r="K157" s="52"/>
    </row>
    <row r="158" spans="4:11" ht="12.75" x14ac:dyDescent="0.2">
      <c r="D158" s="52"/>
      <c r="E158" s="52"/>
      <c r="F158" s="52"/>
      <c r="G158" s="52"/>
      <c r="H158" s="52"/>
      <c r="I158" s="52"/>
      <c r="J158" s="52"/>
      <c r="K158" s="52"/>
    </row>
    <row r="159" spans="4:11" ht="12.75" x14ac:dyDescent="0.2">
      <c r="D159" s="52"/>
      <c r="E159" s="52"/>
      <c r="F159" s="52"/>
      <c r="G159" s="52"/>
      <c r="H159" s="52"/>
      <c r="I159" s="52"/>
      <c r="J159" s="52"/>
      <c r="K159" s="52"/>
    </row>
    <row r="160" spans="4:11" ht="12.75" x14ac:dyDescent="0.2">
      <c r="D160" s="52"/>
      <c r="E160" s="52"/>
      <c r="F160" s="52"/>
      <c r="G160" s="52"/>
      <c r="H160" s="52"/>
      <c r="I160" s="52"/>
      <c r="J160" s="52"/>
      <c r="K160" s="52"/>
    </row>
    <row r="161" spans="4:11" ht="12.75" x14ac:dyDescent="0.2">
      <c r="D161" s="52"/>
      <c r="E161" s="52"/>
      <c r="F161" s="52"/>
      <c r="G161" s="52"/>
      <c r="H161" s="52"/>
      <c r="I161" s="52"/>
      <c r="J161" s="52"/>
      <c r="K161" s="52"/>
    </row>
    <row r="162" spans="4:11" ht="12.75" x14ac:dyDescent="0.2">
      <c r="D162" s="52"/>
      <c r="E162" s="52"/>
      <c r="F162" s="52"/>
      <c r="G162" s="52"/>
      <c r="H162" s="52"/>
      <c r="I162" s="52"/>
      <c r="J162" s="52"/>
      <c r="K162" s="52"/>
    </row>
    <row r="163" spans="4:11" ht="12.75" x14ac:dyDescent="0.2">
      <c r="D163" s="52"/>
      <c r="E163" s="52"/>
      <c r="F163" s="52"/>
      <c r="G163" s="52"/>
      <c r="H163" s="52"/>
      <c r="I163" s="52"/>
      <c r="J163" s="52"/>
      <c r="K163" s="52"/>
    </row>
    <row r="164" spans="4:11" ht="12.75" x14ac:dyDescent="0.2">
      <c r="D164" s="52"/>
      <c r="E164" s="52"/>
      <c r="F164" s="52"/>
      <c r="G164" s="52"/>
      <c r="H164" s="52"/>
      <c r="I164" s="52"/>
      <c r="J164" s="52"/>
      <c r="K164" s="52"/>
    </row>
    <row r="165" spans="4:11" ht="12.75" x14ac:dyDescent="0.2">
      <c r="D165" s="52"/>
      <c r="E165" s="52"/>
      <c r="F165" s="52"/>
      <c r="G165" s="52"/>
      <c r="H165" s="52"/>
      <c r="I165" s="52"/>
      <c r="J165" s="52"/>
      <c r="K165" s="52"/>
    </row>
    <row r="166" spans="4:11" ht="12.75" x14ac:dyDescent="0.2">
      <c r="D166" s="52"/>
      <c r="E166" s="52"/>
      <c r="F166" s="52"/>
      <c r="G166" s="52"/>
      <c r="H166" s="52"/>
      <c r="I166" s="52"/>
      <c r="J166" s="52"/>
      <c r="K166" s="52"/>
    </row>
    <row r="167" spans="4:11" ht="12.75" x14ac:dyDescent="0.2">
      <c r="D167" s="52"/>
      <c r="E167" s="52"/>
      <c r="F167" s="52"/>
      <c r="G167" s="52"/>
      <c r="H167" s="52"/>
      <c r="I167" s="52"/>
      <c r="J167" s="52"/>
      <c r="K167" s="52"/>
    </row>
    <row r="168" spans="4:11" ht="12.75" x14ac:dyDescent="0.2">
      <c r="D168" s="52"/>
      <c r="E168" s="52"/>
      <c r="F168" s="52"/>
      <c r="G168" s="52"/>
      <c r="H168" s="52"/>
      <c r="I168" s="52"/>
      <c r="J168" s="52"/>
      <c r="K168" s="52"/>
    </row>
    <row r="169" spans="4:11" ht="12.75" x14ac:dyDescent="0.2">
      <c r="D169" s="52"/>
      <c r="E169" s="52"/>
      <c r="F169" s="52"/>
      <c r="G169" s="52"/>
      <c r="H169" s="52"/>
      <c r="I169" s="52"/>
      <c r="J169" s="52"/>
      <c r="K169" s="52"/>
    </row>
    <row r="170" spans="4:11" ht="12.75" x14ac:dyDescent="0.2">
      <c r="D170" s="52"/>
      <c r="E170" s="52"/>
      <c r="F170" s="52"/>
      <c r="G170" s="52"/>
      <c r="H170" s="52"/>
      <c r="I170" s="52"/>
      <c r="J170" s="52"/>
      <c r="K170" s="52"/>
    </row>
    <row r="171" spans="4:11" ht="12.75" x14ac:dyDescent="0.2">
      <c r="D171" s="52"/>
      <c r="E171" s="52"/>
      <c r="F171" s="52"/>
      <c r="G171" s="52"/>
      <c r="H171" s="52"/>
      <c r="I171" s="52"/>
      <c r="J171" s="52"/>
      <c r="K171" s="52"/>
    </row>
    <row r="172" spans="4:11" ht="12.75" x14ac:dyDescent="0.2">
      <c r="D172" s="52"/>
      <c r="E172" s="52"/>
      <c r="F172" s="52"/>
      <c r="G172" s="52"/>
      <c r="H172" s="52"/>
      <c r="I172" s="52"/>
      <c r="J172" s="52"/>
      <c r="K172" s="52"/>
    </row>
    <row r="173" spans="4:11" ht="12.75" x14ac:dyDescent="0.2">
      <c r="D173" s="52"/>
      <c r="E173" s="52"/>
      <c r="F173" s="52"/>
      <c r="G173" s="52"/>
      <c r="H173" s="52"/>
      <c r="I173" s="52"/>
      <c r="J173" s="52"/>
      <c r="K173" s="52"/>
    </row>
    <row r="174" spans="4:11" ht="12.75" x14ac:dyDescent="0.2">
      <c r="D174" s="52"/>
      <c r="E174" s="52"/>
      <c r="F174" s="52"/>
      <c r="G174" s="52"/>
      <c r="H174" s="52"/>
      <c r="I174" s="52"/>
      <c r="J174" s="52"/>
      <c r="K174" s="52"/>
    </row>
    <row r="175" spans="4:11" ht="12.75" x14ac:dyDescent="0.2">
      <c r="D175" s="52"/>
      <c r="E175" s="52"/>
      <c r="F175" s="52"/>
      <c r="G175" s="52"/>
      <c r="H175" s="52"/>
      <c r="I175" s="52"/>
      <c r="J175" s="52"/>
      <c r="K175" s="52"/>
    </row>
    <row r="176" spans="4:11" ht="12.75" x14ac:dyDescent="0.2">
      <c r="D176" s="52"/>
      <c r="E176" s="52"/>
      <c r="F176" s="52"/>
      <c r="G176" s="52"/>
      <c r="H176" s="52"/>
      <c r="I176" s="52"/>
      <c r="J176" s="52"/>
      <c r="K176" s="52"/>
    </row>
    <row r="177" spans="4:11" ht="12.75" x14ac:dyDescent="0.2">
      <c r="D177" s="52"/>
      <c r="E177" s="52"/>
      <c r="F177" s="52"/>
      <c r="G177" s="52"/>
      <c r="H177" s="52"/>
      <c r="I177" s="52"/>
      <c r="J177" s="52"/>
      <c r="K177" s="52"/>
    </row>
    <row r="178" spans="4:11" ht="12.75" x14ac:dyDescent="0.2">
      <c r="D178" s="52"/>
      <c r="E178" s="52"/>
      <c r="F178" s="52"/>
      <c r="G178" s="52"/>
      <c r="H178" s="52"/>
      <c r="I178" s="52"/>
      <c r="J178" s="52"/>
      <c r="K178" s="52"/>
    </row>
    <row r="179" spans="4:11" ht="12.75" x14ac:dyDescent="0.2">
      <c r="D179" s="52"/>
      <c r="E179" s="52"/>
      <c r="F179" s="52"/>
      <c r="G179" s="52"/>
      <c r="H179" s="52"/>
      <c r="I179" s="52"/>
      <c r="J179" s="52"/>
      <c r="K179" s="52"/>
    </row>
    <row r="180" spans="4:11" ht="12.75" x14ac:dyDescent="0.2">
      <c r="D180" s="52"/>
      <c r="E180" s="52"/>
      <c r="F180" s="52"/>
      <c r="G180" s="52"/>
      <c r="H180" s="52"/>
      <c r="I180" s="52"/>
      <c r="J180" s="52"/>
      <c r="K180" s="52"/>
    </row>
    <row r="181" spans="4:11" ht="12.75" x14ac:dyDescent="0.2">
      <c r="D181" s="52"/>
      <c r="E181" s="52"/>
      <c r="F181" s="52"/>
      <c r="G181" s="52"/>
      <c r="H181" s="52"/>
      <c r="I181" s="52"/>
      <c r="J181" s="52"/>
      <c r="K181" s="52"/>
    </row>
    <row r="182" spans="4:11" ht="12.75" x14ac:dyDescent="0.2">
      <c r="D182" s="52"/>
      <c r="E182" s="52"/>
      <c r="F182" s="52"/>
      <c r="G182" s="52"/>
      <c r="H182" s="52"/>
      <c r="I182" s="52"/>
      <c r="J182" s="52"/>
      <c r="K182" s="52"/>
    </row>
    <row r="183" spans="4:11" ht="12.75" x14ac:dyDescent="0.2">
      <c r="D183" s="52"/>
      <c r="E183" s="52"/>
      <c r="F183" s="52"/>
      <c r="G183" s="52"/>
      <c r="H183" s="52"/>
      <c r="I183" s="52"/>
      <c r="J183" s="52"/>
      <c r="K183" s="52"/>
    </row>
    <row r="184" spans="4:11" ht="12.75" x14ac:dyDescent="0.2">
      <c r="D184" s="52"/>
      <c r="E184" s="52"/>
      <c r="F184" s="52"/>
      <c r="G184" s="52"/>
      <c r="H184" s="52"/>
      <c r="I184" s="52"/>
      <c r="J184" s="52"/>
      <c r="K184" s="52"/>
    </row>
    <row r="185" spans="4:11" ht="12.75" x14ac:dyDescent="0.2">
      <c r="D185" s="52"/>
      <c r="E185" s="52"/>
      <c r="F185" s="52"/>
      <c r="G185" s="52"/>
      <c r="H185" s="52"/>
      <c r="I185" s="52"/>
      <c r="J185" s="52"/>
      <c r="K185" s="52"/>
    </row>
    <row r="186" spans="4:11" ht="12.75" x14ac:dyDescent="0.2">
      <c r="D186" s="52"/>
      <c r="E186" s="52"/>
      <c r="F186" s="52"/>
      <c r="G186" s="52"/>
      <c r="H186" s="52"/>
      <c r="I186" s="52"/>
      <c r="J186" s="52"/>
      <c r="K186" s="52"/>
    </row>
    <row r="187" spans="4:11" ht="12.75" x14ac:dyDescent="0.2">
      <c r="D187" s="52"/>
      <c r="E187" s="52"/>
      <c r="F187" s="52"/>
      <c r="G187" s="52"/>
      <c r="H187" s="52"/>
      <c r="I187" s="52"/>
      <c r="J187" s="52"/>
      <c r="K187" s="52"/>
    </row>
    <row r="188" spans="4:11" ht="12.75" x14ac:dyDescent="0.2">
      <c r="D188" s="52"/>
      <c r="E188" s="52"/>
      <c r="F188" s="52"/>
      <c r="G188" s="52"/>
      <c r="H188" s="52"/>
      <c r="I188" s="52"/>
      <c r="J188" s="52"/>
      <c r="K188" s="52"/>
    </row>
    <row r="189" spans="4:11" ht="12.75" x14ac:dyDescent="0.2">
      <c r="D189" s="52"/>
      <c r="E189" s="52"/>
      <c r="F189" s="52"/>
      <c r="G189" s="52"/>
      <c r="H189" s="52"/>
      <c r="I189" s="52"/>
      <c r="J189" s="52"/>
      <c r="K189" s="52"/>
    </row>
    <row r="190" spans="4:11" ht="12.75" x14ac:dyDescent="0.2">
      <c r="D190" s="52"/>
      <c r="E190" s="52"/>
      <c r="F190" s="52"/>
      <c r="G190" s="52"/>
      <c r="H190" s="52"/>
      <c r="I190" s="52"/>
      <c r="J190" s="52"/>
      <c r="K190" s="52"/>
    </row>
    <row r="191" spans="4:11" ht="12.75" x14ac:dyDescent="0.2">
      <c r="D191" s="52"/>
      <c r="E191" s="52"/>
      <c r="F191" s="52"/>
      <c r="G191" s="52"/>
      <c r="H191" s="52"/>
      <c r="I191" s="52"/>
      <c r="J191" s="52"/>
      <c r="K191" s="52"/>
    </row>
    <row r="192" spans="4:11" ht="12.75" x14ac:dyDescent="0.2">
      <c r="D192" s="52"/>
      <c r="E192" s="52"/>
      <c r="F192" s="52"/>
      <c r="G192" s="52"/>
      <c r="H192" s="52"/>
      <c r="I192" s="52"/>
      <c r="J192" s="52"/>
      <c r="K192" s="52"/>
    </row>
    <row r="193" spans="4:11" ht="12.75" x14ac:dyDescent="0.2">
      <c r="D193" s="52"/>
      <c r="E193" s="52"/>
      <c r="F193" s="52"/>
      <c r="G193" s="52"/>
      <c r="H193" s="52"/>
      <c r="I193" s="52"/>
      <c r="J193" s="52"/>
      <c r="K193" s="52"/>
    </row>
    <row r="194" spans="4:11" ht="12.75" x14ac:dyDescent="0.2">
      <c r="D194" s="52"/>
      <c r="E194" s="52"/>
      <c r="F194" s="52"/>
      <c r="G194" s="52"/>
      <c r="H194" s="52"/>
      <c r="I194" s="52"/>
      <c r="J194" s="52"/>
      <c r="K194" s="52"/>
    </row>
    <row r="195" spans="4:11" ht="12.75" x14ac:dyDescent="0.2">
      <c r="D195" s="52"/>
      <c r="E195" s="52"/>
      <c r="F195" s="52"/>
      <c r="G195" s="52"/>
      <c r="H195" s="52"/>
      <c r="I195" s="52"/>
      <c r="J195" s="52"/>
      <c r="K195" s="52"/>
    </row>
    <row r="196" spans="4:11" ht="12.75" x14ac:dyDescent="0.2">
      <c r="D196" s="52"/>
      <c r="E196" s="52"/>
      <c r="F196" s="52"/>
      <c r="G196" s="52"/>
      <c r="H196" s="52"/>
      <c r="I196" s="52"/>
      <c r="J196" s="52"/>
      <c r="K196" s="52"/>
    </row>
    <row r="197" spans="4:11" ht="12.75" x14ac:dyDescent="0.2">
      <c r="D197" s="52"/>
      <c r="E197" s="52"/>
      <c r="F197" s="52"/>
      <c r="G197" s="52"/>
      <c r="H197" s="52"/>
      <c r="I197" s="52"/>
      <c r="J197" s="52"/>
      <c r="K197" s="52"/>
    </row>
    <row r="198" spans="4:11" ht="12.75" x14ac:dyDescent="0.2">
      <c r="D198" s="52"/>
      <c r="E198" s="52"/>
      <c r="F198" s="52"/>
      <c r="G198" s="52"/>
      <c r="H198" s="52"/>
      <c r="I198" s="52"/>
      <c r="J198" s="52"/>
      <c r="K198" s="52"/>
    </row>
    <row r="199" spans="4:11" ht="12.75" x14ac:dyDescent="0.2">
      <c r="D199" s="52"/>
      <c r="E199" s="52"/>
      <c r="F199" s="52"/>
      <c r="G199" s="52"/>
      <c r="H199" s="52"/>
      <c r="I199" s="52"/>
      <c r="J199" s="52"/>
      <c r="K199" s="52"/>
    </row>
    <row r="200" spans="4:11" ht="12.75" x14ac:dyDescent="0.2">
      <c r="D200" s="52"/>
      <c r="E200" s="52"/>
      <c r="F200" s="52"/>
      <c r="G200" s="52"/>
      <c r="H200" s="52"/>
      <c r="I200" s="52"/>
      <c r="J200" s="52"/>
      <c r="K200" s="52"/>
    </row>
    <row r="201" spans="4:11" ht="12.75" x14ac:dyDescent="0.2">
      <c r="D201" s="52"/>
      <c r="E201" s="52"/>
      <c r="F201" s="52"/>
      <c r="G201" s="52"/>
      <c r="H201" s="52"/>
      <c r="I201" s="52"/>
      <c r="J201" s="52"/>
      <c r="K201" s="52"/>
    </row>
    <row r="202" spans="4:11" ht="12.75" x14ac:dyDescent="0.2">
      <c r="D202" s="52"/>
      <c r="E202" s="52"/>
      <c r="F202" s="52"/>
      <c r="G202" s="52"/>
      <c r="H202" s="52"/>
      <c r="I202" s="52"/>
      <c r="J202" s="52"/>
      <c r="K202" s="52"/>
    </row>
    <row r="203" spans="4:11" ht="12.75" x14ac:dyDescent="0.2">
      <c r="D203" s="52"/>
      <c r="E203" s="52"/>
      <c r="F203" s="52"/>
      <c r="G203" s="52"/>
      <c r="H203" s="52"/>
      <c r="I203" s="52"/>
      <c r="J203" s="52"/>
      <c r="K203" s="52"/>
    </row>
    <row r="204" spans="4:11" ht="12.75" x14ac:dyDescent="0.2">
      <c r="D204" s="52"/>
      <c r="E204" s="52"/>
      <c r="F204" s="52"/>
      <c r="G204" s="52"/>
      <c r="H204" s="52"/>
      <c r="I204" s="52"/>
      <c r="J204" s="52"/>
      <c r="K204" s="52"/>
    </row>
    <row r="205" spans="4:11" ht="12.75" x14ac:dyDescent="0.2">
      <c r="D205" s="52"/>
      <c r="E205" s="52"/>
      <c r="F205" s="52"/>
      <c r="G205" s="52"/>
      <c r="H205" s="52"/>
      <c r="I205" s="52"/>
      <c r="J205" s="52"/>
      <c r="K205" s="52"/>
    </row>
    <row r="206" spans="4:11" ht="12.75" x14ac:dyDescent="0.2">
      <c r="D206" s="52"/>
      <c r="E206" s="52"/>
      <c r="F206" s="52"/>
      <c r="G206" s="52"/>
      <c r="H206" s="52"/>
      <c r="I206" s="52"/>
      <c r="J206" s="52"/>
      <c r="K206" s="52"/>
    </row>
    <row r="207" spans="4:11" ht="12.75" x14ac:dyDescent="0.2">
      <c r="D207" s="52"/>
      <c r="E207" s="52"/>
      <c r="F207" s="52"/>
      <c r="G207" s="52"/>
      <c r="H207" s="52"/>
      <c r="I207" s="52"/>
      <c r="J207" s="52"/>
      <c r="K207" s="52"/>
    </row>
    <row r="208" spans="4:11" ht="12.75" x14ac:dyDescent="0.2">
      <c r="D208" s="52"/>
      <c r="E208" s="52"/>
      <c r="F208" s="52"/>
      <c r="G208" s="52"/>
      <c r="H208" s="52"/>
      <c r="I208" s="52"/>
      <c r="J208" s="52"/>
      <c r="K208" s="52"/>
    </row>
    <row r="209" spans="4:11" ht="12.75" x14ac:dyDescent="0.2">
      <c r="D209" s="52"/>
      <c r="E209" s="52"/>
      <c r="F209" s="52"/>
      <c r="G209" s="52"/>
      <c r="H209" s="52"/>
      <c r="I209" s="52"/>
      <c r="J209" s="52"/>
      <c r="K209" s="52"/>
    </row>
    <row r="210" spans="4:11" ht="12.75" x14ac:dyDescent="0.2">
      <c r="D210" s="52"/>
      <c r="E210" s="52"/>
      <c r="F210" s="52"/>
      <c r="G210" s="52"/>
      <c r="H210" s="52"/>
      <c r="I210" s="52"/>
      <c r="J210" s="52"/>
      <c r="K210" s="52"/>
    </row>
    <row r="211" spans="4:11" ht="12.75" x14ac:dyDescent="0.2">
      <c r="D211" s="52"/>
      <c r="E211" s="52"/>
      <c r="F211" s="52"/>
      <c r="G211" s="52"/>
      <c r="H211" s="52"/>
      <c r="I211" s="52"/>
      <c r="J211" s="52"/>
      <c r="K211" s="52"/>
    </row>
    <row r="212" spans="4:11" ht="12.75" x14ac:dyDescent="0.2">
      <c r="D212" s="52"/>
      <c r="E212" s="52"/>
      <c r="F212" s="52"/>
      <c r="G212" s="52"/>
      <c r="H212" s="52"/>
      <c r="I212" s="52"/>
      <c r="J212" s="52"/>
      <c r="K212" s="52"/>
    </row>
    <row r="213" spans="4:11" ht="12.75" x14ac:dyDescent="0.2">
      <c r="D213" s="52"/>
      <c r="E213" s="52"/>
      <c r="F213" s="52"/>
      <c r="G213" s="52"/>
      <c r="H213" s="52"/>
      <c r="I213" s="52"/>
      <c r="J213" s="52"/>
      <c r="K213" s="52"/>
    </row>
    <row r="214" spans="4:11" ht="12.75" x14ac:dyDescent="0.2">
      <c r="D214" s="52"/>
      <c r="E214" s="52"/>
      <c r="F214" s="52"/>
      <c r="G214" s="52"/>
      <c r="H214" s="52"/>
      <c r="I214" s="52"/>
      <c r="J214" s="52"/>
      <c r="K214" s="52"/>
    </row>
    <row r="215" spans="4:11" ht="12.75" x14ac:dyDescent="0.2">
      <c r="D215" s="52"/>
      <c r="E215" s="52"/>
      <c r="F215" s="52"/>
      <c r="G215" s="52"/>
      <c r="H215" s="52"/>
      <c r="I215" s="52"/>
      <c r="J215" s="52"/>
      <c r="K215" s="52"/>
    </row>
    <row r="216" spans="4:11" ht="12.75" x14ac:dyDescent="0.2">
      <c r="D216" s="52"/>
      <c r="E216" s="52"/>
      <c r="F216" s="52"/>
      <c r="G216" s="52"/>
      <c r="H216" s="52"/>
      <c r="I216" s="52"/>
      <c r="J216" s="52"/>
      <c r="K216" s="52"/>
    </row>
    <row r="217" spans="4:11" ht="12.75" x14ac:dyDescent="0.2">
      <c r="D217" s="52"/>
      <c r="E217" s="52"/>
      <c r="F217" s="52"/>
      <c r="G217" s="52"/>
      <c r="H217" s="52"/>
      <c r="I217" s="52"/>
      <c r="J217" s="52"/>
      <c r="K217" s="52"/>
    </row>
    <row r="218" spans="4:11" ht="12.75" x14ac:dyDescent="0.2">
      <c r="D218" s="52"/>
      <c r="E218" s="52"/>
      <c r="F218" s="52"/>
      <c r="G218" s="52"/>
      <c r="H218" s="52"/>
      <c r="I218" s="52"/>
      <c r="J218" s="52"/>
      <c r="K218" s="52"/>
    </row>
    <row r="219" spans="4:11" ht="12.75" x14ac:dyDescent="0.2">
      <c r="D219" s="52"/>
      <c r="E219" s="52"/>
      <c r="F219" s="52"/>
      <c r="G219" s="52"/>
      <c r="H219" s="52"/>
      <c r="I219" s="52"/>
      <c r="J219" s="52"/>
      <c r="K219" s="52"/>
    </row>
    <row r="220" spans="4:11" ht="12.75" x14ac:dyDescent="0.2">
      <c r="D220" s="52"/>
      <c r="E220" s="52"/>
      <c r="F220" s="52"/>
      <c r="G220" s="52"/>
      <c r="H220" s="52"/>
      <c r="I220" s="52"/>
      <c r="J220" s="52"/>
      <c r="K220" s="52"/>
    </row>
    <row r="221" spans="4:11" ht="12.75" x14ac:dyDescent="0.2">
      <c r="D221" s="52"/>
      <c r="E221" s="52"/>
      <c r="F221" s="52"/>
      <c r="G221" s="52"/>
      <c r="H221" s="52"/>
      <c r="I221" s="52"/>
      <c r="J221" s="52"/>
      <c r="K221" s="52"/>
    </row>
    <row r="222" spans="4:11" ht="12.75" x14ac:dyDescent="0.2">
      <c r="D222" s="52"/>
      <c r="E222" s="52"/>
      <c r="F222" s="52"/>
      <c r="G222" s="52"/>
      <c r="H222" s="52"/>
      <c r="I222" s="52"/>
      <c r="J222" s="52"/>
      <c r="K222" s="52"/>
    </row>
    <row r="223" spans="4:11" ht="12.75" x14ac:dyDescent="0.2">
      <c r="D223" s="52"/>
      <c r="E223" s="52"/>
      <c r="F223" s="52"/>
      <c r="G223" s="52"/>
      <c r="H223" s="52"/>
      <c r="I223" s="52"/>
      <c r="J223" s="52"/>
      <c r="K223" s="52"/>
    </row>
    <row r="224" spans="4:11" ht="12.75" x14ac:dyDescent="0.2">
      <c r="D224" s="52"/>
      <c r="E224" s="52"/>
      <c r="F224" s="52"/>
      <c r="G224" s="52"/>
      <c r="H224" s="52"/>
      <c r="I224" s="52"/>
      <c r="J224" s="52"/>
      <c r="K224" s="52"/>
    </row>
    <row r="225" spans="4:11" ht="12.75" x14ac:dyDescent="0.2">
      <c r="D225" s="52"/>
      <c r="E225" s="52"/>
      <c r="F225" s="52"/>
      <c r="G225" s="52"/>
      <c r="H225" s="52"/>
      <c r="I225" s="52"/>
      <c r="J225" s="52"/>
      <c r="K225" s="52"/>
    </row>
    <row r="226" spans="4:11" ht="12.75" x14ac:dyDescent="0.2">
      <c r="D226" s="52"/>
      <c r="E226" s="52"/>
      <c r="F226" s="52"/>
      <c r="G226" s="52"/>
      <c r="H226" s="52"/>
      <c r="I226" s="52"/>
      <c r="J226" s="52"/>
      <c r="K226" s="52"/>
    </row>
    <row r="227" spans="4:11" ht="12.75" x14ac:dyDescent="0.2">
      <c r="D227" s="52"/>
      <c r="E227" s="52"/>
      <c r="F227" s="52"/>
      <c r="G227" s="52"/>
      <c r="H227" s="52"/>
      <c r="I227" s="52"/>
      <c r="J227" s="52"/>
      <c r="K227" s="52"/>
    </row>
    <row r="228" spans="4:11" ht="12.75" x14ac:dyDescent="0.2">
      <c r="D228" s="52"/>
      <c r="E228" s="52"/>
      <c r="F228" s="52"/>
      <c r="G228" s="52"/>
      <c r="H228" s="52"/>
      <c r="I228" s="52"/>
      <c r="J228" s="52"/>
      <c r="K228" s="52"/>
    </row>
    <row r="229" spans="4:11" ht="12.75" x14ac:dyDescent="0.2">
      <c r="D229" s="52"/>
      <c r="E229" s="52"/>
      <c r="F229" s="52"/>
      <c r="G229" s="52"/>
      <c r="H229" s="52"/>
      <c r="I229" s="52"/>
      <c r="J229" s="52"/>
      <c r="K229" s="52"/>
    </row>
    <row r="230" spans="4:11" ht="12.75" x14ac:dyDescent="0.2">
      <c r="D230" s="52"/>
      <c r="E230" s="52"/>
      <c r="F230" s="52"/>
      <c r="G230" s="52"/>
      <c r="H230" s="52"/>
      <c r="I230" s="52"/>
      <c r="J230" s="52"/>
      <c r="K230" s="52"/>
    </row>
    <row r="231" spans="4:11" ht="12.75" x14ac:dyDescent="0.2">
      <c r="D231" s="52"/>
      <c r="E231" s="52"/>
      <c r="F231" s="52"/>
      <c r="G231" s="52"/>
      <c r="H231" s="52"/>
      <c r="I231" s="52"/>
      <c r="J231" s="52"/>
      <c r="K231" s="52"/>
    </row>
    <row r="232" spans="4:11" ht="12.75" x14ac:dyDescent="0.2">
      <c r="D232" s="52"/>
      <c r="E232" s="52"/>
      <c r="F232" s="52"/>
      <c r="G232" s="52"/>
      <c r="H232" s="52"/>
      <c r="I232" s="52"/>
      <c r="J232" s="52"/>
      <c r="K232" s="52"/>
    </row>
    <row r="233" spans="4:11" ht="12.75" x14ac:dyDescent="0.2">
      <c r="D233" s="52"/>
      <c r="E233" s="52"/>
      <c r="F233" s="52"/>
      <c r="G233" s="52"/>
      <c r="H233" s="52"/>
      <c r="I233" s="52"/>
      <c r="J233" s="52"/>
      <c r="K233" s="52"/>
    </row>
    <row r="234" spans="4:11" ht="12.75" x14ac:dyDescent="0.2">
      <c r="D234" s="52"/>
      <c r="E234" s="52"/>
      <c r="F234" s="52"/>
      <c r="G234" s="52"/>
      <c r="H234" s="52"/>
      <c r="I234" s="52"/>
      <c r="J234" s="52"/>
      <c r="K234" s="52"/>
    </row>
    <row r="235" spans="4:11" ht="12.75" x14ac:dyDescent="0.2">
      <c r="D235" s="52"/>
      <c r="E235" s="52"/>
      <c r="F235" s="52"/>
      <c r="G235" s="52"/>
      <c r="H235" s="52"/>
      <c r="I235" s="52"/>
      <c r="J235" s="52"/>
      <c r="K235" s="52"/>
    </row>
    <row r="236" spans="4:11" ht="12.75" x14ac:dyDescent="0.2">
      <c r="D236" s="52"/>
      <c r="E236" s="52"/>
      <c r="F236" s="52"/>
      <c r="G236" s="52"/>
      <c r="H236" s="52"/>
      <c r="I236" s="52"/>
      <c r="J236" s="52"/>
      <c r="K236" s="52"/>
    </row>
    <row r="237" spans="4:11" ht="12.75" x14ac:dyDescent="0.2">
      <c r="D237" s="52"/>
      <c r="E237" s="52"/>
      <c r="F237" s="52"/>
      <c r="G237" s="52"/>
      <c r="H237" s="52"/>
      <c r="I237" s="52"/>
      <c r="J237" s="52"/>
      <c r="K237" s="52"/>
    </row>
    <row r="238" spans="4:11" ht="12.75" x14ac:dyDescent="0.2">
      <c r="D238" s="52"/>
      <c r="E238" s="52"/>
      <c r="F238" s="52"/>
      <c r="G238" s="52"/>
      <c r="H238" s="52"/>
      <c r="I238" s="52"/>
      <c r="J238" s="52"/>
      <c r="K238" s="52"/>
    </row>
    <row r="239" spans="4:11" ht="12.75" x14ac:dyDescent="0.2">
      <c r="D239" s="52"/>
      <c r="E239" s="52"/>
      <c r="F239" s="52"/>
      <c r="G239" s="52"/>
      <c r="H239" s="52"/>
      <c r="I239" s="52"/>
      <c r="J239" s="52"/>
      <c r="K239" s="52"/>
    </row>
    <row r="240" spans="4:11" ht="12.75" x14ac:dyDescent="0.2">
      <c r="D240" s="52"/>
      <c r="E240" s="52"/>
      <c r="F240" s="52"/>
      <c r="G240" s="52"/>
      <c r="H240" s="52"/>
      <c r="I240" s="52"/>
      <c r="J240" s="52"/>
      <c r="K240" s="52"/>
    </row>
    <row r="241" spans="4:11" ht="12.75" x14ac:dyDescent="0.2">
      <c r="D241" s="52"/>
      <c r="E241" s="52"/>
      <c r="F241" s="52"/>
      <c r="G241" s="52"/>
      <c r="H241" s="52"/>
      <c r="I241" s="52"/>
      <c r="J241" s="52"/>
      <c r="K241" s="52"/>
    </row>
    <row r="242" spans="4:11" ht="12.75" x14ac:dyDescent="0.2">
      <c r="D242" s="52"/>
      <c r="E242" s="52"/>
      <c r="F242" s="52"/>
      <c r="G242" s="52"/>
      <c r="H242" s="52"/>
      <c r="I242" s="52"/>
      <c r="J242" s="52"/>
      <c r="K242" s="52"/>
    </row>
    <row r="243" spans="4:11" ht="12.75" x14ac:dyDescent="0.2">
      <c r="D243" s="52"/>
      <c r="E243" s="52"/>
      <c r="F243" s="52"/>
      <c r="G243" s="52"/>
      <c r="H243" s="52"/>
      <c r="I243" s="52"/>
      <c r="J243" s="52"/>
      <c r="K243" s="52"/>
    </row>
    <row r="244" spans="4:11" ht="12.75" x14ac:dyDescent="0.2">
      <c r="D244" s="52"/>
      <c r="E244" s="52"/>
      <c r="F244" s="52"/>
      <c r="G244" s="52"/>
      <c r="H244" s="52"/>
      <c r="I244" s="52"/>
      <c r="J244" s="52"/>
      <c r="K244" s="52"/>
    </row>
    <row r="245" spans="4:11" ht="12.75" x14ac:dyDescent="0.2">
      <c r="D245" s="52"/>
      <c r="E245" s="52"/>
      <c r="F245" s="52"/>
      <c r="G245" s="52"/>
      <c r="H245" s="52"/>
      <c r="I245" s="52"/>
      <c r="J245" s="52"/>
      <c r="K245" s="52"/>
    </row>
    <row r="246" spans="4:11" ht="12.75" x14ac:dyDescent="0.2">
      <c r="D246" s="52"/>
      <c r="E246" s="52"/>
      <c r="F246" s="52"/>
      <c r="G246" s="52"/>
      <c r="H246" s="52"/>
      <c r="I246" s="52"/>
      <c r="J246" s="52"/>
      <c r="K246" s="52"/>
    </row>
    <row r="247" spans="4:11" ht="12.75" x14ac:dyDescent="0.2">
      <c r="D247" s="52"/>
      <c r="E247" s="52"/>
      <c r="F247" s="52"/>
      <c r="G247" s="52"/>
      <c r="H247" s="52"/>
      <c r="I247" s="52"/>
      <c r="J247" s="52"/>
      <c r="K247" s="52"/>
    </row>
    <row r="248" spans="4:11" ht="12.75" x14ac:dyDescent="0.2">
      <c r="D248" s="52"/>
      <c r="E248" s="52"/>
      <c r="F248" s="52"/>
      <c r="G248" s="52"/>
      <c r="H248" s="52"/>
      <c r="I248" s="52"/>
      <c r="J248" s="52"/>
      <c r="K248" s="52"/>
    </row>
    <row r="249" spans="4:11" ht="12.75" x14ac:dyDescent="0.2">
      <c r="D249" s="52"/>
      <c r="E249" s="52"/>
      <c r="F249" s="52"/>
      <c r="G249" s="52"/>
      <c r="H249" s="52"/>
      <c r="I249" s="52"/>
      <c r="J249" s="52"/>
      <c r="K249" s="52"/>
    </row>
    <row r="250" spans="4:11" ht="12.75" x14ac:dyDescent="0.2">
      <c r="D250" s="52"/>
      <c r="E250" s="52"/>
      <c r="F250" s="52"/>
      <c r="G250" s="52"/>
      <c r="H250" s="52"/>
      <c r="I250" s="52"/>
      <c r="J250" s="52"/>
      <c r="K250" s="52"/>
    </row>
    <row r="251" spans="4:11" ht="12.75" x14ac:dyDescent="0.2">
      <c r="D251" s="52"/>
      <c r="E251" s="52"/>
      <c r="F251" s="52"/>
      <c r="G251" s="52"/>
      <c r="H251" s="52"/>
      <c r="I251" s="52"/>
      <c r="J251" s="52"/>
      <c r="K251" s="52"/>
    </row>
    <row r="252" spans="4:11" ht="12.75" x14ac:dyDescent="0.2">
      <c r="D252" s="52"/>
      <c r="E252" s="52"/>
      <c r="F252" s="52"/>
      <c r="G252" s="52"/>
      <c r="H252" s="52"/>
      <c r="I252" s="52"/>
      <c r="J252" s="52"/>
      <c r="K252" s="52"/>
    </row>
    <row r="253" spans="4:11" ht="12.75" x14ac:dyDescent="0.2">
      <c r="D253" s="52"/>
      <c r="E253" s="52"/>
      <c r="F253" s="52"/>
      <c r="G253" s="52"/>
      <c r="H253" s="52"/>
      <c r="I253" s="52"/>
      <c r="J253" s="52"/>
      <c r="K253" s="52"/>
    </row>
    <row r="254" spans="4:11" ht="12.75" x14ac:dyDescent="0.2">
      <c r="D254" s="52"/>
      <c r="E254" s="52"/>
      <c r="F254" s="52"/>
      <c r="G254" s="52"/>
      <c r="H254" s="52"/>
      <c r="I254" s="52"/>
      <c r="J254" s="52"/>
      <c r="K254" s="52"/>
    </row>
    <row r="255" spans="4:11" ht="12.75" x14ac:dyDescent="0.2">
      <c r="D255" s="52"/>
      <c r="E255" s="52"/>
      <c r="F255" s="52"/>
      <c r="G255" s="52"/>
      <c r="H255" s="52"/>
      <c r="I255" s="52"/>
      <c r="J255" s="52"/>
      <c r="K255" s="52"/>
    </row>
    <row r="256" spans="4:11" ht="12.75" x14ac:dyDescent="0.2">
      <c r="D256" s="52"/>
      <c r="E256" s="52"/>
      <c r="F256" s="52"/>
      <c r="G256" s="52"/>
      <c r="H256" s="52"/>
      <c r="I256" s="52"/>
      <c r="J256" s="52"/>
      <c r="K256" s="52"/>
    </row>
    <row r="257" spans="4:11" ht="12.75" x14ac:dyDescent="0.2">
      <c r="D257" s="52"/>
      <c r="E257" s="52"/>
      <c r="F257" s="52"/>
      <c r="G257" s="52"/>
      <c r="H257" s="52"/>
      <c r="I257" s="52"/>
      <c r="J257" s="52"/>
      <c r="K257" s="52"/>
    </row>
    <row r="258" spans="4:11" ht="12.75" x14ac:dyDescent="0.2">
      <c r="D258" s="52"/>
      <c r="E258" s="52"/>
      <c r="F258" s="52"/>
      <c r="G258" s="52"/>
      <c r="H258" s="52"/>
      <c r="I258" s="52"/>
      <c r="J258" s="52"/>
      <c r="K258" s="52"/>
    </row>
    <row r="259" spans="4:11" ht="12.75" x14ac:dyDescent="0.2">
      <c r="D259" s="52"/>
      <c r="E259" s="52"/>
      <c r="F259" s="52"/>
      <c r="G259" s="52"/>
      <c r="H259" s="52"/>
      <c r="I259" s="52"/>
      <c r="J259" s="52"/>
      <c r="K259" s="52"/>
    </row>
    <row r="260" spans="4:11" ht="12.75" x14ac:dyDescent="0.2">
      <c r="D260" s="52"/>
      <c r="E260" s="52"/>
      <c r="F260" s="52"/>
      <c r="G260" s="52"/>
      <c r="H260" s="52"/>
      <c r="I260" s="52"/>
      <c r="J260" s="52"/>
      <c r="K260" s="52"/>
    </row>
    <row r="261" spans="4:11" ht="12.75" x14ac:dyDescent="0.2">
      <c r="D261" s="52"/>
      <c r="E261" s="52"/>
      <c r="F261" s="52"/>
      <c r="G261" s="52"/>
      <c r="H261" s="52"/>
      <c r="I261" s="52"/>
      <c r="J261" s="52"/>
      <c r="K261" s="52"/>
    </row>
    <row r="262" spans="4:11" ht="12.75" x14ac:dyDescent="0.2">
      <c r="D262" s="52"/>
      <c r="E262" s="52"/>
      <c r="F262" s="52"/>
      <c r="G262" s="52"/>
      <c r="H262" s="52"/>
      <c r="I262" s="52"/>
      <c r="J262" s="52"/>
      <c r="K262" s="52"/>
    </row>
    <row r="263" spans="4:11" ht="12.75" x14ac:dyDescent="0.2">
      <c r="D263" s="52"/>
      <c r="E263" s="52"/>
      <c r="F263" s="52"/>
      <c r="G263" s="52"/>
      <c r="H263" s="52"/>
      <c r="I263" s="52"/>
      <c r="J263" s="52"/>
      <c r="K263" s="52"/>
    </row>
    <row r="264" spans="4:11" ht="12.75" x14ac:dyDescent="0.2">
      <c r="D264" s="52"/>
      <c r="E264" s="52"/>
      <c r="F264" s="52"/>
      <c r="G264" s="52"/>
      <c r="H264" s="52"/>
      <c r="I264" s="52"/>
      <c r="J264" s="52"/>
      <c r="K264" s="52"/>
    </row>
    <row r="265" spans="4:11" ht="12.75" x14ac:dyDescent="0.2">
      <c r="D265" s="52"/>
      <c r="E265" s="52"/>
      <c r="F265" s="52"/>
      <c r="G265" s="52"/>
      <c r="H265" s="52"/>
      <c r="I265" s="52"/>
      <c r="J265" s="52"/>
      <c r="K265" s="52"/>
    </row>
    <row r="266" spans="4:11" ht="12.75" x14ac:dyDescent="0.2">
      <c r="D266" s="52"/>
      <c r="E266" s="52"/>
      <c r="F266" s="52"/>
      <c r="G266" s="52"/>
      <c r="H266" s="52"/>
      <c r="I266" s="52"/>
      <c r="J266" s="52"/>
      <c r="K266" s="52"/>
    </row>
    <row r="267" spans="4:11" ht="12.75" x14ac:dyDescent="0.2">
      <c r="D267" s="52"/>
      <c r="E267" s="52"/>
      <c r="F267" s="52"/>
      <c r="G267" s="52"/>
      <c r="H267" s="52"/>
      <c r="I267" s="52"/>
      <c r="J267" s="52"/>
      <c r="K267" s="52"/>
    </row>
    <row r="268" spans="4:11" ht="12.75" x14ac:dyDescent="0.2">
      <c r="D268" s="52"/>
      <c r="E268" s="52"/>
      <c r="F268" s="52"/>
      <c r="G268" s="52"/>
      <c r="H268" s="52"/>
      <c r="I268" s="52"/>
      <c r="J268" s="52"/>
      <c r="K268" s="52"/>
    </row>
    <row r="269" spans="4:11" ht="12.75" x14ac:dyDescent="0.2">
      <c r="D269" s="52"/>
      <c r="E269" s="52"/>
      <c r="F269" s="52"/>
      <c r="G269" s="52"/>
      <c r="H269" s="52"/>
      <c r="I269" s="52"/>
      <c r="J269" s="52"/>
      <c r="K269" s="52"/>
    </row>
    <row r="270" spans="4:11" ht="12.75" x14ac:dyDescent="0.2">
      <c r="D270" s="52"/>
      <c r="E270" s="52"/>
      <c r="F270" s="52"/>
      <c r="G270" s="52"/>
      <c r="H270" s="52"/>
      <c r="I270" s="52"/>
      <c r="J270" s="52"/>
      <c r="K270" s="52"/>
    </row>
    <row r="271" spans="4:11" ht="12.75" x14ac:dyDescent="0.2">
      <c r="D271" s="52"/>
      <c r="E271" s="52"/>
      <c r="F271" s="52"/>
      <c r="G271" s="52"/>
      <c r="H271" s="52"/>
      <c r="I271" s="52"/>
      <c r="J271" s="52"/>
      <c r="K271" s="52"/>
    </row>
    <row r="272" spans="4:11" ht="12.75" x14ac:dyDescent="0.2">
      <c r="D272" s="52"/>
      <c r="E272" s="52"/>
      <c r="F272" s="52"/>
      <c r="G272" s="52"/>
      <c r="H272" s="52"/>
      <c r="I272" s="52"/>
      <c r="J272" s="52"/>
      <c r="K272" s="52"/>
    </row>
    <row r="273" spans="4:11" ht="12.75" x14ac:dyDescent="0.2">
      <c r="D273" s="52"/>
      <c r="E273" s="52"/>
      <c r="F273" s="52"/>
      <c r="G273" s="52"/>
      <c r="H273" s="52"/>
      <c r="I273" s="52"/>
      <c r="J273" s="52"/>
      <c r="K273" s="52"/>
    </row>
    <row r="274" spans="4:11" ht="12.75" x14ac:dyDescent="0.2">
      <c r="D274" s="52"/>
      <c r="E274" s="52"/>
      <c r="F274" s="52"/>
      <c r="G274" s="52"/>
      <c r="H274" s="52"/>
      <c r="I274" s="52"/>
      <c r="J274" s="52"/>
      <c r="K274" s="52"/>
    </row>
    <row r="275" spans="4:11" ht="12.75" x14ac:dyDescent="0.2">
      <c r="D275" s="52"/>
      <c r="E275" s="52"/>
      <c r="F275" s="52"/>
      <c r="G275" s="52"/>
      <c r="H275" s="52"/>
      <c r="I275" s="52"/>
      <c r="J275" s="52"/>
      <c r="K275" s="52"/>
    </row>
    <row r="276" spans="4:11" ht="12.75" x14ac:dyDescent="0.2">
      <c r="D276" s="52"/>
      <c r="E276" s="52"/>
      <c r="F276" s="52"/>
      <c r="G276" s="52"/>
      <c r="H276" s="52"/>
      <c r="I276" s="52"/>
      <c r="J276" s="52"/>
      <c r="K276" s="52"/>
    </row>
    <row r="277" spans="4:11" ht="12.75" x14ac:dyDescent="0.2">
      <c r="D277" s="52"/>
      <c r="E277" s="52"/>
      <c r="F277" s="52"/>
      <c r="G277" s="52"/>
      <c r="H277" s="52"/>
      <c r="I277" s="52"/>
      <c r="J277" s="52"/>
      <c r="K277" s="52"/>
    </row>
    <row r="278" spans="4:11" ht="12.75" x14ac:dyDescent="0.2">
      <c r="D278" s="52"/>
      <c r="E278" s="52"/>
      <c r="F278" s="52"/>
      <c r="G278" s="52"/>
      <c r="H278" s="52"/>
      <c r="I278" s="52"/>
      <c r="J278" s="52"/>
      <c r="K278" s="52"/>
    </row>
    <row r="279" spans="4:11" ht="12.75" x14ac:dyDescent="0.2">
      <c r="D279" s="52"/>
      <c r="E279" s="52"/>
      <c r="F279" s="52"/>
      <c r="G279" s="52"/>
      <c r="H279" s="52"/>
      <c r="I279" s="52"/>
      <c r="J279" s="52"/>
      <c r="K279" s="52"/>
    </row>
    <row r="280" spans="4:11" ht="12.75" x14ac:dyDescent="0.2">
      <c r="D280" s="52"/>
      <c r="E280" s="52"/>
      <c r="F280" s="52"/>
      <c r="G280" s="52"/>
      <c r="H280" s="52"/>
      <c r="I280" s="52"/>
      <c r="J280" s="52"/>
      <c r="K280" s="52"/>
    </row>
    <row r="281" spans="4:11" ht="12.75" x14ac:dyDescent="0.2">
      <c r="D281" s="52"/>
      <c r="E281" s="52"/>
      <c r="F281" s="52"/>
      <c r="G281" s="52"/>
      <c r="H281" s="52"/>
      <c r="I281" s="52"/>
      <c r="J281" s="52"/>
      <c r="K281" s="52"/>
    </row>
    <row r="282" spans="4:11" ht="12.75" x14ac:dyDescent="0.2">
      <c r="D282" s="52"/>
      <c r="E282" s="52"/>
      <c r="F282" s="52"/>
      <c r="G282" s="52"/>
      <c r="H282" s="52"/>
      <c r="I282" s="52"/>
      <c r="J282" s="52"/>
      <c r="K282" s="52"/>
    </row>
    <row r="283" spans="4:11" ht="12.75" x14ac:dyDescent="0.2">
      <c r="D283" s="52"/>
      <c r="E283" s="52"/>
      <c r="F283" s="52"/>
      <c r="G283" s="52"/>
      <c r="H283" s="52"/>
      <c r="I283" s="52"/>
      <c r="J283" s="52"/>
      <c r="K283" s="52"/>
    </row>
    <row r="284" spans="4:11" ht="12.75" x14ac:dyDescent="0.2">
      <c r="D284" s="52"/>
      <c r="E284" s="52"/>
      <c r="F284" s="52"/>
      <c r="G284" s="52"/>
      <c r="H284" s="52"/>
      <c r="I284" s="52"/>
      <c r="J284" s="52"/>
      <c r="K284" s="52"/>
    </row>
    <row r="285" spans="4:11" ht="12.75" x14ac:dyDescent="0.2">
      <c r="D285" s="52"/>
      <c r="E285" s="52"/>
      <c r="F285" s="52"/>
      <c r="G285" s="52"/>
      <c r="H285" s="52"/>
      <c r="I285" s="52"/>
      <c r="J285" s="52"/>
      <c r="K285" s="52"/>
    </row>
    <row r="286" spans="4:11" ht="12.75" x14ac:dyDescent="0.2">
      <c r="D286" s="52"/>
      <c r="E286" s="52"/>
      <c r="F286" s="52"/>
      <c r="G286" s="52"/>
      <c r="H286" s="52"/>
      <c r="I286" s="52"/>
      <c r="J286" s="52"/>
      <c r="K286" s="52"/>
    </row>
    <row r="287" spans="4:11" ht="12.75" x14ac:dyDescent="0.2">
      <c r="D287" s="52"/>
      <c r="E287" s="52"/>
      <c r="F287" s="52"/>
      <c r="G287" s="52"/>
      <c r="H287" s="52"/>
      <c r="I287" s="52"/>
      <c r="J287" s="52"/>
      <c r="K287" s="52"/>
    </row>
    <row r="288" spans="4:11" ht="12.75" x14ac:dyDescent="0.2">
      <c r="D288" s="52"/>
      <c r="E288" s="52"/>
      <c r="F288" s="52"/>
      <c r="G288" s="52"/>
      <c r="H288" s="52"/>
      <c r="I288" s="52"/>
      <c r="J288" s="52"/>
      <c r="K288" s="52"/>
    </row>
    <row r="289" spans="4:11" ht="12.75" x14ac:dyDescent="0.2">
      <c r="D289" s="52"/>
      <c r="E289" s="52"/>
      <c r="F289" s="52"/>
      <c r="G289" s="52"/>
      <c r="H289" s="52"/>
      <c r="I289" s="52"/>
      <c r="J289" s="52"/>
      <c r="K289" s="52"/>
    </row>
    <row r="290" spans="4:11" ht="12.75" x14ac:dyDescent="0.2">
      <c r="D290" s="52"/>
      <c r="E290" s="52"/>
      <c r="F290" s="52"/>
      <c r="G290" s="52"/>
      <c r="H290" s="52"/>
      <c r="I290" s="52"/>
      <c r="J290" s="52"/>
      <c r="K290" s="52"/>
    </row>
    <row r="291" spans="4:11" ht="12.75" x14ac:dyDescent="0.2">
      <c r="D291" s="52"/>
      <c r="E291" s="52"/>
      <c r="F291" s="52"/>
      <c r="G291" s="52"/>
      <c r="H291" s="52"/>
      <c r="I291" s="52"/>
      <c r="J291" s="52"/>
      <c r="K291" s="52"/>
    </row>
    <row r="292" spans="4:11" ht="12.75" x14ac:dyDescent="0.2">
      <c r="D292" s="52"/>
      <c r="E292" s="52"/>
      <c r="F292" s="52"/>
      <c r="G292" s="52"/>
      <c r="H292" s="52"/>
      <c r="I292" s="52"/>
      <c r="J292" s="52"/>
      <c r="K292" s="52"/>
    </row>
    <row r="293" spans="4:11" ht="12.75" x14ac:dyDescent="0.2">
      <c r="D293" s="52"/>
      <c r="E293" s="52"/>
      <c r="F293" s="52"/>
      <c r="G293" s="52"/>
      <c r="H293" s="52"/>
      <c r="I293" s="52"/>
      <c r="J293" s="52"/>
      <c r="K293" s="52"/>
    </row>
    <row r="294" spans="4:11" ht="12.75" x14ac:dyDescent="0.2">
      <c r="D294" s="52"/>
      <c r="E294" s="52"/>
      <c r="F294" s="52"/>
      <c r="G294" s="52"/>
      <c r="H294" s="52"/>
      <c r="I294" s="52"/>
      <c r="J294" s="52"/>
      <c r="K294" s="52"/>
    </row>
    <row r="295" spans="4:11" ht="12.75" x14ac:dyDescent="0.2">
      <c r="D295" s="52"/>
      <c r="E295" s="52"/>
      <c r="F295" s="52"/>
      <c r="G295" s="52"/>
      <c r="H295" s="52"/>
      <c r="I295" s="52"/>
      <c r="J295" s="52"/>
      <c r="K295" s="52"/>
    </row>
    <row r="296" spans="4:11" ht="12.75" x14ac:dyDescent="0.2">
      <c r="D296" s="52"/>
      <c r="E296" s="52"/>
      <c r="F296" s="52"/>
      <c r="G296" s="52"/>
      <c r="H296" s="52"/>
      <c r="I296" s="52"/>
      <c r="J296" s="52"/>
      <c r="K296" s="52"/>
    </row>
    <row r="297" spans="4:11" ht="12.75" x14ac:dyDescent="0.2">
      <c r="D297" s="52"/>
      <c r="E297" s="52"/>
      <c r="F297" s="52"/>
      <c r="G297" s="52"/>
      <c r="H297" s="52"/>
      <c r="I297" s="52"/>
      <c r="J297" s="52"/>
      <c r="K297" s="52"/>
    </row>
    <row r="298" spans="4:11" ht="12.75" x14ac:dyDescent="0.2">
      <c r="D298" s="52"/>
      <c r="E298" s="52"/>
      <c r="F298" s="52"/>
      <c r="G298" s="52"/>
      <c r="H298" s="52"/>
      <c r="I298" s="52"/>
      <c r="J298" s="52"/>
      <c r="K298" s="52"/>
    </row>
    <row r="299" spans="4:11" ht="12.75" x14ac:dyDescent="0.2">
      <c r="D299" s="52"/>
      <c r="E299" s="52"/>
      <c r="F299" s="52"/>
      <c r="G299" s="52"/>
      <c r="H299" s="52"/>
      <c r="I299" s="52"/>
      <c r="J299" s="52"/>
      <c r="K299" s="52"/>
    </row>
    <row r="300" spans="4:11" ht="12.75" x14ac:dyDescent="0.2">
      <c r="D300" s="52"/>
      <c r="E300" s="52"/>
      <c r="F300" s="52"/>
      <c r="G300" s="52"/>
      <c r="H300" s="52"/>
      <c r="I300" s="52"/>
      <c r="J300" s="52"/>
      <c r="K300" s="52"/>
    </row>
    <row r="301" spans="4:11" ht="12.75" x14ac:dyDescent="0.2">
      <c r="D301" s="52"/>
      <c r="E301" s="52"/>
      <c r="F301" s="52"/>
      <c r="G301" s="52"/>
      <c r="H301" s="52"/>
      <c r="I301" s="52"/>
      <c r="J301" s="52"/>
      <c r="K301" s="52"/>
    </row>
    <row r="302" spans="4:11" ht="12.75" x14ac:dyDescent="0.2">
      <c r="D302" s="52"/>
      <c r="E302" s="52"/>
      <c r="F302" s="52"/>
      <c r="G302" s="52"/>
      <c r="H302" s="52"/>
      <c r="I302" s="52"/>
      <c r="J302" s="52"/>
      <c r="K302" s="52"/>
    </row>
    <row r="303" spans="4:11" ht="12.75" x14ac:dyDescent="0.2">
      <c r="D303" s="52"/>
      <c r="E303" s="52"/>
      <c r="F303" s="52"/>
      <c r="G303" s="52"/>
      <c r="H303" s="52"/>
      <c r="I303" s="52"/>
      <c r="J303" s="52"/>
      <c r="K303" s="52"/>
    </row>
    <row r="304" spans="4:11" ht="12.75" x14ac:dyDescent="0.2">
      <c r="D304" s="52"/>
      <c r="E304" s="52"/>
      <c r="F304" s="52"/>
      <c r="G304" s="52"/>
      <c r="H304" s="52"/>
      <c r="I304" s="52"/>
      <c r="J304" s="52"/>
      <c r="K304" s="52"/>
    </row>
    <row r="305" spans="4:11" ht="12.75" x14ac:dyDescent="0.2">
      <c r="D305" s="52"/>
      <c r="E305" s="52"/>
      <c r="F305" s="52"/>
      <c r="G305" s="52"/>
      <c r="H305" s="52"/>
      <c r="I305" s="52"/>
      <c r="J305" s="52"/>
      <c r="K305" s="52"/>
    </row>
    <row r="306" spans="4:11" ht="12.75" x14ac:dyDescent="0.2">
      <c r="D306" s="52"/>
      <c r="E306" s="52"/>
      <c r="F306" s="52"/>
      <c r="G306" s="52"/>
      <c r="H306" s="52"/>
      <c r="I306" s="52"/>
      <c r="J306" s="52"/>
      <c r="K306" s="52"/>
    </row>
    <row r="307" spans="4:11" ht="12.75" x14ac:dyDescent="0.2">
      <c r="D307" s="52"/>
      <c r="E307" s="52"/>
      <c r="F307" s="52"/>
      <c r="G307" s="52"/>
      <c r="H307" s="52"/>
      <c r="I307" s="52"/>
      <c r="J307" s="52"/>
      <c r="K307" s="52"/>
    </row>
    <row r="308" spans="4:11" ht="12.75" x14ac:dyDescent="0.2">
      <c r="D308" s="52"/>
      <c r="E308" s="52"/>
      <c r="F308" s="52"/>
      <c r="G308" s="52"/>
      <c r="H308" s="52"/>
      <c r="I308" s="52"/>
      <c r="J308" s="52"/>
      <c r="K308" s="52"/>
    </row>
    <row r="309" spans="4:11" ht="12.75" x14ac:dyDescent="0.2">
      <c r="D309" s="52"/>
      <c r="E309" s="52"/>
      <c r="F309" s="52"/>
      <c r="G309" s="52"/>
      <c r="H309" s="52"/>
      <c r="I309" s="52"/>
      <c r="J309" s="52"/>
      <c r="K309" s="52"/>
    </row>
    <row r="310" spans="4:11" ht="12.75" x14ac:dyDescent="0.2">
      <c r="D310" s="52"/>
      <c r="E310" s="52"/>
      <c r="F310" s="52"/>
      <c r="G310" s="52"/>
      <c r="H310" s="52"/>
      <c r="I310" s="52"/>
      <c r="J310" s="52"/>
      <c r="K310" s="52"/>
    </row>
    <row r="311" spans="4:11" ht="12.75" x14ac:dyDescent="0.2">
      <c r="D311" s="52"/>
      <c r="E311" s="52"/>
      <c r="F311" s="52"/>
      <c r="G311" s="52"/>
      <c r="H311" s="52"/>
      <c r="I311" s="52"/>
      <c r="J311" s="52"/>
      <c r="K311" s="52"/>
    </row>
    <row r="312" spans="4:11" ht="12.75" x14ac:dyDescent="0.2">
      <c r="D312" s="52"/>
      <c r="E312" s="52"/>
      <c r="F312" s="52"/>
      <c r="G312" s="52"/>
      <c r="H312" s="52"/>
      <c r="I312" s="52"/>
      <c r="J312" s="52"/>
      <c r="K312" s="52"/>
    </row>
    <row r="313" spans="4:11" ht="12.75" x14ac:dyDescent="0.2">
      <c r="D313" s="52"/>
      <c r="E313" s="52"/>
      <c r="F313" s="52"/>
      <c r="G313" s="52"/>
      <c r="H313" s="52"/>
      <c r="I313" s="52"/>
      <c r="J313" s="52"/>
      <c r="K313" s="52"/>
    </row>
    <row r="314" spans="4:11" ht="12.75" x14ac:dyDescent="0.2">
      <c r="D314" s="52"/>
      <c r="E314" s="52"/>
      <c r="F314" s="52"/>
      <c r="G314" s="52"/>
      <c r="H314" s="52"/>
      <c r="I314" s="52"/>
      <c r="J314" s="52"/>
      <c r="K314" s="52"/>
    </row>
    <row r="315" spans="4:11" ht="12.75" x14ac:dyDescent="0.2">
      <c r="D315" s="52"/>
      <c r="E315" s="52"/>
      <c r="F315" s="52"/>
      <c r="G315" s="52"/>
      <c r="H315" s="52"/>
      <c r="I315" s="52"/>
      <c r="J315" s="52"/>
      <c r="K315" s="52"/>
    </row>
    <row r="316" spans="4:11" ht="12.75" x14ac:dyDescent="0.2">
      <c r="D316" s="52"/>
      <c r="E316" s="52"/>
      <c r="F316" s="52"/>
      <c r="G316" s="52"/>
      <c r="H316" s="52"/>
      <c r="I316" s="52"/>
      <c r="J316" s="52"/>
      <c r="K316" s="52"/>
    </row>
    <row r="317" spans="4:11" ht="12.75" x14ac:dyDescent="0.2">
      <c r="D317" s="52"/>
      <c r="E317" s="52"/>
      <c r="F317" s="52"/>
      <c r="G317" s="52"/>
      <c r="H317" s="52"/>
      <c r="I317" s="52"/>
      <c r="J317" s="52"/>
      <c r="K317" s="52"/>
    </row>
    <row r="318" spans="4:11" ht="12.75" x14ac:dyDescent="0.2">
      <c r="D318" s="52"/>
      <c r="E318" s="52"/>
      <c r="F318" s="52"/>
      <c r="G318" s="52"/>
      <c r="H318" s="52"/>
      <c r="I318" s="52"/>
      <c r="J318" s="52"/>
      <c r="K318" s="52"/>
    </row>
    <row r="319" spans="4:11" ht="12.75" x14ac:dyDescent="0.2">
      <c r="D319" s="52"/>
      <c r="E319" s="52"/>
      <c r="F319" s="52"/>
      <c r="G319" s="52"/>
      <c r="H319" s="52"/>
      <c r="I319" s="52"/>
      <c r="J319" s="52"/>
      <c r="K319" s="52"/>
    </row>
    <row r="320" spans="4:11" ht="12.75" x14ac:dyDescent="0.2">
      <c r="D320" s="52"/>
      <c r="E320" s="52"/>
      <c r="F320" s="52"/>
      <c r="G320" s="52"/>
      <c r="H320" s="52"/>
      <c r="I320" s="52"/>
      <c r="J320" s="52"/>
      <c r="K320" s="52"/>
    </row>
    <row r="321" spans="4:11" ht="12.75" x14ac:dyDescent="0.2">
      <c r="D321" s="52"/>
      <c r="E321" s="52"/>
      <c r="F321" s="52"/>
      <c r="G321" s="52"/>
      <c r="H321" s="52"/>
      <c r="I321" s="52"/>
      <c r="J321" s="52"/>
      <c r="K321" s="52"/>
    </row>
    <row r="322" spans="4:11" ht="12.75" x14ac:dyDescent="0.2">
      <c r="D322" s="52"/>
      <c r="E322" s="52"/>
      <c r="F322" s="52"/>
      <c r="G322" s="52"/>
      <c r="H322" s="52"/>
      <c r="I322" s="52"/>
      <c r="J322" s="52"/>
      <c r="K322" s="52"/>
    </row>
    <row r="323" spans="4:11" ht="12.75" x14ac:dyDescent="0.2">
      <c r="D323" s="52"/>
      <c r="E323" s="52"/>
      <c r="F323" s="52"/>
      <c r="G323" s="52"/>
      <c r="H323" s="52"/>
      <c r="I323" s="52"/>
      <c r="J323" s="52"/>
      <c r="K323" s="52"/>
    </row>
    <row r="324" spans="4:11" ht="12.75" x14ac:dyDescent="0.2">
      <c r="D324" s="52"/>
      <c r="E324" s="52"/>
      <c r="F324" s="52"/>
      <c r="G324" s="52"/>
      <c r="H324" s="52"/>
      <c r="I324" s="52"/>
      <c r="J324" s="52"/>
      <c r="K324" s="52"/>
    </row>
    <row r="325" spans="4:11" ht="12.75" x14ac:dyDescent="0.2">
      <c r="D325" s="52"/>
      <c r="E325" s="52"/>
      <c r="F325" s="52"/>
      <c r="G325" s="52"/>
      <c r="H325" s="52"/>
      <c r="I325" s="52"/>
      <c r="J325" s="52"/>
      <c r="K325" s="52"/>
    </row>
    <row r="326" spans="4:11" ht="12.75" x14ac:dyDescent="0.2">
      <c r="D326" s="52"/>
      <c r="E326" s="52"/>
      <c r="F326" s="52"/>
      <c r="G326" s="52"/>
      <c r="H326" s="52"/>
      <c r="I326" s="52"/>
      <c r="J326" s="52"/>
      <c r="K326" s="52"/>
    </row>
    <row r="327" spans="4:11" ht="12.75" x14ac:dyDescent="0.2">
      <c r="D327" s="52"/>
      <c r="E327" s="52"/>
      <c r="F327" s="52"/>
      <c r="G327" s="52"/>
      <c r="H327" s="52"/>
      <c r="I327" s="52"/>
      <c r="J327" s="52"/>
      <c r="K327" s="52"/>
    </row>
    <row r="328" spans="4:11" ht="12.75" x14ac:dyDescent="0.2">
      <c r="D328" s="52"/>
      <c r="E328" s="52"/>
      <c r="F328" s="52"/>
      <c r="G328" s="52"/>
      <c r="H328" s="52"/>
      <c r="I328" s="52"/>
      <c r="J328" s="52"/>
      <c r="K328" s="52"/>
    </row>
    <row r="329" spans="4:11" ht="12.75" x14ac:dyDescent="0.2">
      <c r="D329" s="52"/>
      <c r="E329" s="52"/>
      <c r="F329" s="52"/>
      <c r="G329" s="52"/>
      <c r="H329" s="52"/>
      <c r="I329" s="52"/>
      <c r="J329" s="52"/>
      <c r="K329" s="52"/>
    </row>
    <row r="330" spans="4:11" ht="12.75" x14ac:dyDescent="0.2">
      <c r="D330" s="52"/>
      <c r="E330" s="52"/>
      <c r="F330" s="52"/>
      <c r="G330" s="52"/>
      <c r="H330" s="52"/>
      <c r="I330" s="52"/>
      <c r="J330" s="52"/>
      <c r="K330" s="52"/>
    </row>
    <row r="331" spans="4:11" ht="12.75" x14ac:dyDescent="0.2">
      <c r="D331" s="52"/>
      <c r="E331" s="52"/>
      <c r="F331" s="52"/>
      <c r="G331" s="52"/>
      <c r="H331" s="52"/>
      <c r="I331" s="52"/>
      <c r="J331" s="52"/>
      <c r="K331" s="52"/>
    </row>
    <row r="332" spans="4:11" ht="12.75" x14ac:dyDescent="0.2">
      <c r="D332" s="52"/>
      <c r="E332" s="52"/>
      <c r="F332" s="52"/>
      <c r="G332" s="52"/>
      <c r="H332" s="52"/>
      <c r="I332" s="52"/>
      <c r="J332" s="52"/>
      <c r="K332" s="52"/>
    </row>
    <row r="333" spans="4:11" ht="12.75" x14ac:dyDescent="0.2">
      <c r="D333" s="52"/>
      <c r="E333" s="52"/>
      <c r="F333" s="52"/>
      <c r="G333" s="52"/>
      <c r="H333" s="52"/>
      <c r="I333" s="52"/>
      <c r="J333" s="52"/>
      <c r="K333" s="52"/>
    </row>
    <row r="334" spans="4:11" ht="12.75" x14ac:dyDescent="0.2">
      <c r="D334" s="52"/>
      <c r="E334" s="52"/>
      <c r="F334" s="52"/>
      <c r="G334" s="52"/>
      <c r="H334" s="52"/>
      <c r="I334" s="52"/>
      <c r="J334" s="52"/>
      <c r="K334" s="52"/>
    </row>
    <row r="335" spans="4:11" ht="12.75" x14ac:dyDescent="0.2">
      <c r="D335" s="52"/>
      <c r="E335" s="52"/>
      <c r="F335" s="52"/>
      <c r="G335" s="52"/>
      <c r="H335" s="52"/>
      <c r="I335" s="52"/>
      <c r="J335" s="52"/>
      <c r="K335" s="52"/>
    </row>
    <row r="336" spans="4:11" ht="12.75" x14ac:dyDescent="0.2">
      <c r="D336" s="52"/>
      <c r="E336" s="52"/>
      <c r="F336" s="52"/>
      <c r="G336" s="52"/>
      <c r="H336" s="52"/>
      <c r="I336" s="52"/>
      <c r="J336" s="52"/>
      <c r="K336" s="52"/>
    </row>
    <row r="337" spans="4:11" ht="12.75" x14ac:dyDescent="0.2">
      <c r="D337" s="52"/>
      <c r="E337" s="52"/>
      <c r="F337" s="52"/>
      <c r="G337" s="52"/>
      <c r="H337" s="52"/>
      <c r="I337" s="52"/>
      <c r="J337" s="52"/>
      <c r="K337" s="52"/>
    </row>
    <row r="338" spans="4:11" ht="12.75" x14ac:dyDescent="0.2">
      <c r="D338" s="52"/>
      <c r="E338" s="52"/>
      <c r="F338" s="52"/>
      <c r="G338" s="52"/>
      <c r="H338" s="52"/>
      <c r="I338" s="52"/>
      <c r="J338" s="52"/>
      <c r="K338" s="52"/>
    </row>
    <row r="339" spans="4:11" ht="12.75" x14ac:dyDescent="0.2">
      <c r="D339" s="52"/>
      <c r="E339" s="52"/>
      <c r="F339" s="52"/>
      <c r="G339" s="52"/>
      <c r="H339" s="52"/>
      <c r="I339" s="52"/>
      <c r="J339" s="52"/>
      <c r="K339" s="52"/>
    </row>
    <row r="340" spans="4:11" ht="12.75" x14ac:dyDescent="0.2">
      <c r="D340" s="52"/>
      <c r="E340" s="52"/>
      <c r="F340" s="52"/>
      <c r="G340" s="52"/>
      <c r="H340" s="52"/>
      <c r="I340" s="52"/>
      <c r="J340" s="52"/>
      <c r="K340" s="52"/>
    </row>
    <row r="341" spans="4:11" ht="12.75" x14ac:dyDescent="0.2">
      <c r="D341" s="52"/>
      <c r="E341" s="52"/>
      <c r="F341" s="52"/>
      <c r="G341" s="52"/>
      <c r="H341" s="52"/>
      <c r="I341" s="52"/>
      <c r="J341" s="52"/>
      <c r="K341" s="52"/>
    </row>
    <row r="342" spans="4:11" ht="12.75" x14ac:dyDescent="0.2">
      <c r="D342" s="52"/>
      <c r="E342" s="52"/>
      <c r="F342" s="52"/>
      <c r="G342" s="52"/>
      <c r="H342" s="52"/>
      <c r="I342" s="52"/>
      <c r="J342" s="52"/>
      <c r="K342" s="52"/>
    </row>
    <row r="343" spans="4:11" ht="12.75" x14ac:dyDescent="0.2">
      <c r="D343" s="52"/>
      <c r="E343" s="52"/>
      <c r="F343" s="52"/>
      <c r="G343" s="52"/>
      <c r="H343" s="52"/>
      <c r="I343" s="52"/>
      <c r="J343" s="52"/>
      <c r="K343" s="52"/>
    </row>
    <row r="344" spans="4:11" ht="12.75" x14ac:dyDescent="0.2">
      <c r="D344" s="52"/>
      <c r="E344" s="52"/>
      <c r="F344" s="52"/>
      <c r="G344" s="52"/>
      <c r="H344" s="52"/>
      <c r="I344" s="52"/>
      <c r="J344" s="52"/>
      <c r="K344" s="52"/>
    </row>
    <row r="345" spans="4:11" ht="12.75" x14ac:dyDescent="0.2">
      <c r="D345" s="52"/>
      <c r="E345" s="52"/>
      <c r="F345" s="52"/>
      <c r="G345" s="52"/>
      <c r="H345" s="52"/>
      <c r="I345" s="52"/>
      <c r="J345" s="52"/>
      <c r="K345" s="52"/>
    </row>
    <row r="346" spans="4:11" ht="12.75" x14ac:dyDescent="0.2">
      <c r="D346" s="52"/>
      <c r="E346" s="52"/>
      <c r="F346" s="52"/>
      <c r="G346" s="52"/>
      <c r="H346" s="52"/>
      <c r="I346" s="52"/>
      <c r="J346" s="52"/>
      <c r="K346" s="52"/>
    </row>
    <row r="347" spans="4:11" ht="12.75" x14ac:dyDescent="0.2">
      <c r="D347" s="52"/>
      <c r="E347" s="52"/>
      <c r="F347" s="52"/>
      <c r="G347" s="52"/>
      <c r="H347" s="52"/>
      <c r="I347" s="52"/>
      <c r="J347" s="52"/>
      <c r="K347" s="52"/>
    </row>
    <row r="348" spans="4:11" ht="12.75" x14ac:dyDescent="0.2">
      <c r="D348" s="52"/>
      <c r="E348" s="52"/>
      <c r="F348" s="52"/>
      <c r="G348" s="52"/>
      <c r="H348" s="52"/>
      <c r="I348" s="52"/>
      <c r="J348" s="52"/>
      <c r="K348" s="52"/>
    </row>
    <row r="349" spans="4:11" ht="12.75" x14ac:dyDescent="0.2">
      <c r="D349" s="52"/>
      <c r="E349" s="52"/>
      <c r="F349" s="52"/>
      <c r="G349" s="52"/>
      <c r="H349" s="52"/>
      <c r="I349" s="52"/>
      <c r="J349" s="52"/>
      <c r="K349" s="52"/>
    </row>
    <row r="350" spans="4:11" ht="12.75" x14ac:dyDescent="0.2">
      <c r="D350" s="52"/>
      <c r="E350" s="52"/>
      <c r="F350" s="52"/>
      <c r="G350" s="52"/>
      <c r="H350" s="52"/>
      <c r="I350" s="52"/>
      <c r="J350" s="52"/>
      <c r="K350" s="52"/>
    </row>
    <row r="351" spans="4:11" ht="12.75" x14ac:dyDescent="0.2">
      <c r="D351" s="52"/>
      <c r="E351" s="52"/>
      <c r="F351" s="52"/>
      <c r="G351" s="52"/>
      <c r="H351" s="52"/>
      <c r="I351" s="52"/>
      <c r="J351" s="52"/>
      <c r="K351" s="52"/>
    </row>
    <row r="352" spans="4:11" ht="12.75" x14ac:dyDescent="0.2">
      <c r="D352" s="52"/>
      <c r="E352" s="52"/>
      <c r="F352" s="52"/>
      <c r="G352" s="52"/>
      <c r="H352" s="52"/>
      <c r="I352" s="52"/>
      <c r="J352" s="52"/>
      <c r="K352" s="52"/>
    </row>
    <row r="353" spans="4:11" ht="12.75" x14ac:dyDescent="0.2">
      <c r="D353" s="52"/>
      <c r="E353" s="52"/>
      <c r="F353" s="52"/>
      <c r="G353" s="52"/>
      <c r="H353" s="52"/>
      <c r="I353" s="52"/>
      <c r="J353" s="52"/>
      <c r="K353" s="52"/>
    </row>
    <row r="354" spans="4:11" ht="12.75" x14ac:dyDescent="0.2">
      <c r="D354" s="52"/>
      <c r="E354" s="52"/>
      <c r="F354" s="52"/>
      <c r="G354" s="52"/>
      <c r="H354" s="52"/>
      <c r="I354" s="52"/>
      <c r="J354" s="52"/>
      <c r="K354" s="52"/>
    </row>
    <row r="355" spans="4:11" ht="12.75" x14ac:dyDescent="0.2">
      <c r="D355" s="52"/>
      <c r="E355" s="52"/>
      <c r="F355" s="52"/>
      <c r="G355" s="52"/>
      <c r="H355" s="52"/>
      <c r="I355" s="52"/>
      <c r="J355" s="52"/>
      <c r="K355" s="52"/>
    </row>
    <row r="356" spans="4:11" ht="12.75" x14ac:dyDescent="0.2">
      <c r="D356" s="52"/>
      <c r="E356" s="52"/>
      <c r="F356" s="52"/>
      <c r="G356" s="52"/>
      <c r="H356" s="52"/>
      <c r="I356" s="52"/>
      <c r="J356" s="52"/>
      <c r="K356" s="52"/>
    </row>
    <row r="357" spans="4:11" ht="12.75" x14ac:dyDescent="0.2">
      <c r="D357" s="52"/>
      <c r="E357" s="52"/>
      <c r="F357" s="52"/>
      <c r="G357" s="52"/>
      <c r="H357" s="52"/>
      <c r="I357" s="52"/>
      <c r="J357" s="52"/>
      <c r="K357" s="52"/>
    </row>
    <row r="358" spans="4:11" ht="12.75" x14ac:dyDescent="0.2">
      <c r="D358" s="52"/>
      <c r="E358" s="52"/>
      <c r="F358" s="52"/>
      <c r="G358" s="52"/>
      <c r="H358" s="52"/>
      <c r="I358" s="52"/>
      <c r="J358" s="52"/>
      <c r="K358" s="52"/>
    </row>
    <row r="359" spans="4:11" ht="12.75" x14ac:dyDescent="0.2">
      <c r="D359" s="52"/>
      <c r="E359" s="52"/>
      <c r="F359" s="52"/>
      <c r="G359" s="52"/>
      <c r="H359" s="52"/>
      <c r="I359" s="52"/>
      <c r="J359" s="52"/>
      <c r="K359" s="52"/>
    </row>
    <row r="360" spans="4:11" ht="12.75" x14ac:dyDescent="0.2">
      <c r="D360" s="52"/>
      <c r="E360" s="52"/>
      <c r="F360" s="52"/>
      <c r="G360" s="52"/>
      <c r="H360" s="52"/>
      <c r="I360" s="52"/>
      <c r="J360" s="52"/>
      <c r="K360" s="52"/>
    </row>
    <row r="361" spans="4:11" ht="12.75" x14ac:dyDescent="0.2">
      <c r="D361" s="52"/>
      <c r="E361" s="52"/>
      <c r="F361" s="52"/>
      <c r="G361" s="52"/>
      <c r="H361" s="52"/>
      <c r="I361" s="52"/>
      <c r="J361" s="52"/>
      <c r="K361" s="52"/>
    </row>
    <row r="362" spans="4:11" ht="12.75" x14ac:dyDescent="0.2">
      <c r="D362" s="52"/>
      <c r="E362" s="52"/>
      <c r="F362" s="52"/>
      <c r="G362" s="52"/>
      <c r="H362" s="52"/>
      <c r="I362" s="52"/>
      <c r="J362" s="52"/>
      <c r="K362" s="52"/>
    </row>
    <row r="363" spans="4:11" ht="12.75" x14ac:dyDescent="0.2">
      <c r="D363" s="52"/>
      <c r="E363" s="52"/>
      <c r="F363" s="52"/>
      <c r="G363" s="52"/>
      <c r="H363" s="52"/>
      <c r="I363" s="52"/>
      <c r="J363" s="52"/>
      <c r="K363" s="52"/>
    </row>
    <row r="364" spans="4:11" ht="12.75" x14ac:dyDescent="0.2">
      <c r="D364" s="52"/>
      <c r="E364" s="52"/>
      <c r="F364" s="52"/>
      <c r="G364" s="52"/>
      <c r="H364" s="52"/>
      <c r="I364" s="52"/>
      <c r="J364" s="52"/>
      <c r="K364" s="52"/>
    </row>
    <row r="365" spans="4:11" ht="12.75" x14ac:dyDescent="0.2">
      <c r="D365" s="52"/>
      <c r="E365" s="52"/>
      <c r="F365" s="52"/>
      <c r="G365" s="52"/>
      <c r="H365" s="52"/>
      <c r="I365" s="52"/>
      <c r="J365" s="52"/>
      <c r="K365" s="52"/>
    </row>
    <row r="366" spans="4:11" ht="12.75" x14ac:dyDescent="0.2">
      <c r="D366" s="52"/>
      <c r="E366" s="52"/>
      <c r="F366" s="52"/>
      <c r="G366" s="52"/>
      <c r="H366" s="52"/>
      <c r="I366" s="52"/>
      <c r="J366" s="52"/>
      <c r="K366" s="52"/>
    </row>
    <row r="367" spans="4:11" ht="12.75" x14ac:dyDescent="0.2">
      <c r="D367" s="52"/>
      <c r="E367" s="52"/>
      <c r="F367" s="52"/>
      <c r="G367" s="52"/>
      <c r="H367" s="52"/>
      <c r="I367" s="52"/>
      <c r="J367" s="52"/>
      <c r="K367" s="52"/>
    </row>
    <row r="368" spans="4:11" ht="12.75" x14ac:dyDescent="0.2">
      <c r="D368" s="52"/>
      <c r="E368" s="52"/>
      <c r="F368" s="52"/>
      <c r="G368" s="52"/>
      <c r="H368" s="52"/>
      <c r="I368" s="52"/>
      <c r="J368" s="52"/>
      <c r="K368" s="52"/>
    </row>
    <row r="369" spans="4:11" ht="12.75" x14ac:dyDescent="0.2">
      <c r="D369" s="52"/>
      <c r="E369" s="52"/>
      <c r="F369" s="52"/>
      <c r="G369" s="52"/>
      <c r="H369" s="52"/>
      <c r="I369" s="52"/>
      <c r="J369" s="52"/>
      <c r="K369" s="52"/>
    </row>
    <row r="370" spans="4:11" ht="12.75" x14ac:dyDescent="0.2">
      <c r="D370" s="52"/>
      <c r="E370" s="52"/>
      <c r="F370" s="52"/>
      <c r="G370" s="52"/>
      <c r="H370" s="52"/>
      <c r="I370" s="52"/>
      <c r="J370" s="52"/>
      <c r="K370" s="52"/>
    </row>
    <row r="371" spans="4:11" ht="12.75" x14ac:dyDescent="0.2">
      <c r="D371" s="52"/>
      <c r="E371" s="52"/>
      <c r="F371" s="52"/>
      <c r="G371" s="52"/>
      <c r="H371" s="52"/>
      <c r="I371" s="52"/>
      <c r="J371" s="52"/>
      <c r="K371" s="52"/>
    </row>
    <row r="372" spans="4:11" ht="12.75" x14ac:dyDescent="0.2">
      <c r="D372" s="52"/>
      <c r="E372" s="52"/>
      <c r="F372" s="52"/>
      <c r="G372" s="52"/>
      <c r="H372" s="52"/>
      <c r="I372" s="52"/>
      <c r="J372" s="52"/>
      <c r="K372" s="52"/>
    </row>
    <row r="373" spans="4:11" ht="12.75" x14ac:dyDescent="0.2">
      <c r="D373" s="52"/>
      <c r="E373" s="52"/>
      <c r="F373" s="52"/>
      <c r="G373" s="52"/>
      <c r="H373" s="52"/>
      <c r="I373" s="52"/>
      <c r="J373" s="52"/>
      <c r="K373" s="52"/>
    </row>
    <row r="374" spans="4:11" ht="12.75" x14ac:dyDescent="0.2">
      <c r="D374" s="52"/>
      <c r="E374" s="52"/>
      <c r="F374" s="52"/>
      <c r="G374" s="52"/>
      <c r="H374" s="52"/>
      <c r="I374" s="52"/>
      <c r="J374" s="52"/>
      <c r="K374" s="52"/>
    </row>
    <row r="375" spans="4:11" ht="12.75" x14ac:dyDescent="0.2">
      <c r="D375" s="52"/>
      <c r="E375" s="52"/>
      <c r="F375" s="52"/>
      <c r="G375" s="52"/>
      <c r="H375" s="52"/>
      <c r="I375" s="52"/>
      <c r="J375" s="52"/>
      <c r="K375" s="52"/>
    </row>
    <row r="376" spans="4:11" ht="12.75" x14ac:dyDescent="0.2">
      <c r="D376" s="52"/>
      <c r="E376" s="52"/>
      <c r="F376" s="52"/>
      <c r="G376" s="52"/>
      <c r="H376" s="52"/>
      <c r="I376" s="52"/>
      <c r="J376" s="52"/>
      <c r="K376" s="52"/>
    </row>
    <row r="377" spans="4:11" ht="12.75" x14ac:dyDescent="0.2">
      <c r="D377" s="52"/>
      <c r="E377" s="52"/>
      <c r="F377" s="52"/>
      <c r="G377" s="52"/>
      <c r="H377" s="52"/>
      <c r="I377" s="52"/>
      <c r="J377" s="52"/>
      <c r="K377" s="52"/>
    </row>
    <row r="378" spans="4:11" ht="12.75" x14ac:dyDescent="0.2">
      <c r="D378" s="52"/>
      <c r="E378" s="52"/>
      <c r="F378" s="52"/>
      <c r="G378" s="52"/>
      <c r="H378" s="52"/>
      <c r="I378" s="52"/>
      <c r="J378" s="52"/>
      <c r="K378" s="52"/>
    </row>
    <row r="379" spans="4:11" ht="12.75" x14ac:dyDescent="0.2">
      <c r="D379" s="52"/>
      <c r="E379" s="52"/>
      <c r="F379" s="52"/>
      <c r="G379" s="52"/>
      <c r="H379" s="52"/>
      <c r="I379" s="52"/>
      <c r="J379" s="52"/>
      <c r="K379" s="52"/>
    </row>
    <row r="380" spans="4:11" ht="12.75" x14ac:dyDescent="0.2">
      <c r="D380" s="52"/>
      <c r="E380" s="52"/>
      <c r="F380" s="52"/>
      <c r="G380" s="52"/>
      <c r="H380" s="52"/>
      <c r="I380" s="52"/>
      <c r="J380" s="52"/>
      <c r="K380" s="52"/>
    </row>
    <row r="381" spans="4:11" ht="12.75" x14ac:dyDescent="0.2">
      <c r="D381" s="52"/>
      <c r="E381" s="52"/>
      <c r="F381" s="52"/>
      <c r="G381" s="52"/>
      <c r="H381" s="52"/>
      <c r="I381" s="52"/>
      <c r="J381" s="52"/>
      <c r="K381" s="52"/>
    </row>
    <row r="382" spans="4:11" ht="12.75" x14ac:dyDescent="0.2">
      <c r="D382" s="52"/>
      <c r="E382" s="52"/>
      <c r="F382" s="52"/>
      <c r="G382" s="52"/>
      <c r="H382" s="52"/>
      <c r="I382" s="52"/>
      <c r="J382" s="52"/>
      <c r="K382" s="52"/>
    </row>
    <row r="383" spans="4:11" ht="12.75" x14ac:dyDescent="0.2">
      <c r="D383" s="52"/>
      <c r="E383" s="52"/>
      <c r="F383" s="52"/>
      <c r="G383" s="52"/>
      <c r="H383" s="52"/>
      <c r="I383" s="52"/>
      <c r="J383" s="52"/>
      <c r="K383" s="52"/>
    </row>
    <row r="384" spans="4:11" ht="12.75" x14ac:dyDescent="0.2">
      <c r="D384" s="52"/>
      <c r="E384" s="52"/>
      <c r="F384" s="52"/>
      <c r="G384" s="52"/>
      <c r="H384" s="52"/>
      <c r="I384" s="52"/>
      <c r="J384" s="52"/>
      <c r="K384" s="52"/>
    </row>
    <row r="385" spans="4:11" ht="12.75" x14ac:dyDescent="0.2">
      <c r="D385" s="52"/>
      <c r="E385" s="52"/>
      <c r="F385" s="52"/>
      <c r="G385" s="52"/>
      <c r="H385" s="52"/>
      <c r="I385" s="52"/>
      <c r="J385" s="52"/>
      <c r="K385" s="52"/>
    </row>
    <row r="386" spans="4:11" ht="12.75" x14ac:dyDescent="0.2">
      <c r="D386" s="52"/>
      <c r="E386" s="52"/>
      <c r="F386" s="52"/>
      <c r="G386" s="52"/>
      <c r="H386" s="52"/>
      <c r="I386" s="52"/>
      <c r="J386" s="52"/>
      <c r="K386" s="52"/>
    </row>
    <row r="387" spans="4:11" ht="12.75" x14ac:dyDescent="0.2">
      <c r="D387" s="52"/>
      <c r="E387" s="52"/>
      <c r="F387" s="52"/>
      <c r="G387" s="52"/>
      <c r="H387" s="52"/>
      <c r="I387" s="52"/>
      <c r="J387" s="52"/>
      <c r="K387" s="52"/>
    </row>
    <row r="388" spans="4:11" ht="12.75" x14ac:dyDescent="0.2">
      <c r="D388" s="52"/>
      <c r="E388" s="52"/>
      <c r="F388" s="52"/>
      <c r="G388" s="52"/>
      <c r="H388" s="52"/>
      <c r="I388" s="52"/>
      <c r="J388" s="52"/>
      <c r="K388" s="52"/>
    </row>
    <row r="389" spans="4:11" ht="12.75" x14ac:dyDescent="0.2">
      <c r="D389" s="52"/>
      <c r="E389" s="52"/>
      <c r="F389" s="52"/>
      <c r="G389" s="52"/>
      <c r="H389" s="52"/>
      <c r="I389" s="52"/>
      <c r="J389" s="52"/>
      <c r="K389" s="52"/>
    </row>
    <row r="390" spans="4:11" ht="12.75" x14ac:dyDescent="0.2">
      <c r="D390" s="52"/>
      <c r="E390" s="52"/>
      <c r="F390" s="52"/>
      <c r="G390" s="52"/>
      <c r="H390" s="52"/>
      <c r="I390" s="52"/>
      <c r="J390" s="52"/>
      <c r="K390" s="52"/>
    </row>
    <row r="391" spans="4:11" ht="12.75" x14ac:dyDescent="0.2">
      <c r="D391" s="52"/>
      <c r="E391" s="52"/>
      <c r="F391" s="52"/>
      <c r="G391" s="52"/>
      <c r="H391" s="52"/>
      <c r="I391" s="52"/>
      <c r="J391" s="52"/>
      <c r="K391" s="52"/>
    </row>
    <row r="392" spans="4:11" ht="12.75" x14ac:dyDescent="0.2">
      <c r="D392" s="52"/>
      <c r="E392" s="52"/>
      <c r="F392" s="52"/>
      <c r="G392" s="52"/>
      <c r="H392" s="52"/>
      <c r="I392" s="52"/>
      <c r="J392" s="52"/>
      <c r="K392" s="52"/>
    </row>
    <row r="393" spans="4:11" ht="12.75" x14ac:dyDescent="0.2">
      <c r="D393" s="52"/>
      <c r="E393" s="52"/>
      <c r="F393" s="52"/>
      <c r="G393" s="52"/>
      <c r="H393" s="52"/>
      <c r="I393" s="52"/>
      <c r="J393" s="52"/>
      <c r="K393" s="52"/>
    </row>
    <row r="394" spans="4:11" ht="12.75" x14ac:dyDescent="0.2">
      <c r="D394" s="52"/>
      <c r="E394" s="52"/>
      <c r="F394" s="52"/>
      <c r="G394" s="52"/>
      <c r="H394" s="52"/>
      <c r="I394" s="52"/>
      <c r="J394" s="52"/>
      <c r="K394" s="52"/>
    </row>
    <row r="395" spans="4:11" ht="12.75" x14ac:dyDescent="0.2">
      <c r="D395" s="52"/>
      <c r="E395" s="52"/>
      <c r="F395" s="52"/>
      <c r="G395" s="52"/>
      <c r="H395" s="52"/>
      <c r="I395" s="52"/>
      <c r="J395" s="52"/>
      <c r="K395" s="52"/>
    </row>
    <row r="396" spans="4:11" ht="12.75" x14ac:dyDescent="0.2">
      <c r="D396" s="52"/>
      <c r="E396" s="52"/>
      <c r="F396" s="52"/>
      <c r="G396" s="52"/>
      <c r="H396" s="52"/>
      <c r="I396" s="52"/>
      <c r="J396" s="52"/>
      <c r="K396" s="52"/>
    </row>
    <row r="397" spans="4:11" ht="12.75" x14ac:dyDescent="0.2">
      <c r="D397" s="52"/>
      <c r="E397" s="52"/>
      <c r="F397" s="52"/>
      <c r="G397" s="52"/>
      <c r="H397" s="52"/>
      <c r="I397" s="52"/>
      <c r="J397" s="52"/>
      <c r="K397" s="52"/>
    </row>
    <row r="398" spans="4:11" ht="12.75" x14ac:dyDescent="0.2">
      <c r="D398" s="52"/>
      <c r="E398" s="52"/>
      <c r="F398" s="52"/>
      <c r="G398" s="52"/>
      <c r="H398" s="52"/>
      <c r="I398" s="52"/>
      <c r="J398" s="52"/>
      <c r="K398" s="52"/>
    </row>
    <row r="399" spans="4:11" ht="12.75" x14ac:dyDescent="0.2">
      <c r="D399" s="52"/>
      <c r="E399" s="52"/>
      <c r="F399" s="52"/>
      <c r="G399" s="52"/>
      <c r="H399" s="52"/>
      <c r="I399" s="52"/>
      <c r="J399" s="52"/>
      <c r="K399" s="52"/>
    </row>
    <row r="400" spans="4:11" ht="12.75" x14ac:dyDescent="0.2">
      <c r="D400" s="52"/>
      <c r="E400" s="52"/>
      <c r="F400" s="52"/>
      <c r="G400" s="52"/>
      <c r="H400" s="52"/>
      <c r="I400" s="52"/>
      <c r="J400" s="52"/>
      <c r="K400" s="52"/>
    </row>
    <row r="401" spans="4:11" ht="12.75" x14ac:dyDescent="0.2">
      <c r="D401" s="52"/>
      <c r="E401" s="52"/>
      <c r="F401" s="52"/>
      <c r="G401" s="52"/>
      <c r="H401" s="52"/>
      <c r="I401" s="52"/>
      <c r="J401" s="52"/>
      <c r="K401" s="52"/>
    </row>
    <row r="402" spans="4:11" ht="12.75" x14ac:dyDescent="0.2">
      <c r="D402" s="52"/>
      <c r="E402" s="52"/>
      <c r="F402" s="52"/>
      <c r="G402" s="52"/>
      <c r="H402" s="52"/>
      <c r="I402" s="52"/>
      <c r="J402" s="52"/>
      <c r="K402" s="52"/>
    </row>
    <row r="403" spans="4:11" ht="12.75" x14ac:dyDescent="0.2">
      <c r="D403" s="52"/>
      <c r="E403" s="52"/>
      <c r="F403" s="52"/>
      <c r="G403" s="52"/>
      <c r="H403" s="52"/>
      <c r="I403" s="52"/>
      <c r="J403" s="52"/>
      <c r="K403" s="52"/>
    </row>
    <row r="404" spans="4:11" ht="12.75" x14ac:dyDescent="0.2">
      <c r="D404" s="52"/>
      <c r="E404" s="52"/>
      <c r="F404" s="52"/>
      <c r="G404" s="52"/>
      <c r="H404" s="52"/>
      <c r="I404" s="52"/>
      <c r="J404" s="52"/>
      <c r="K404" s="52"/>
    </row>
    <row r="405" spans="4:11" ht="12.75" x14ac:dyDescent="0.2">
      <c r="D405" s="52"/>
      <c r="E405" s="52"/>
      <c r="F405" s="52"/>
      <c r="G405" s="52"/>
      <c r="H405" s="52"/>
      <c r="I405" s="52"/>
      <c r="J405" s="52"/>
      <c r="K405" s="52"/>
    </row>
    <row r="406" spans="4:11" ht="12.75" x14ac:dyDescent="0.2">
      <c r="D406" s="52"/>
      <c r="E406" s="52"/>
      <c r="F406" s="52"/>
      <c r="G406" s="52"/>
      <c r="H406" s="52"/>
      <c r="I406" s="52"/>
      <c r="J406" s="52"/>
      <c r="K406" s="52"/>
    </row>
    <row r="407" spans="4:11" ht="12.75" x14ac:dyDescent="0.2">
      <c r="D407" s="52"/>
      <c r="E407" s="52"/>
      <c r="F407" s="52"/>
      <c r="G407" s="52"/>
      <c r="H407" s="52"/>
      <c r="I407" s="52"/>
      <c r="J407" s="52"/>
      <c r="K407" s="52"/>
    </row>
    <row r="408" spans="4:11" ht="12.75" x14ac:dyDescent="0.2">
      <c r="D408" s="52"/>
      <c r="E408" s="52"/>
      <c r="F408" s="52"/>
      <c r="G408" s="52"/>
      <c r="H408" s="52"/>
      <c r="I408" s="52"/>
      <c r="J408" s="52"/>
      <c r="K408" s="52"/>
    </row>
    <row r="409" spans="4:11" ht="12.75" x14ac:dyDescent="0.2">
      <c r="D409" s="52"/>
      <c r="E409" s="52"/>
      <c r="F409" s="52"/>
      <c r="G409" s="52"/>
      <c r="H409" s="52"/>
      <c r="I409" s="52"/>
      <c r="J409" s="52"/>
      <c r="K409" s="52"/>
    </row>
    <row r="410" spans="4:11" ht="12.75" x14ac:dyDescent="0.2">
      <c r="D410" s="52"/>
      <c r="E410" s="52"/>
      <c r="F410" s="52"/>
      <c r="G410" s="52"/>
      <c r="H410" s="52"/>
      <c r="I410" s="52"/>
      <c r="J410" s="52"/>
      <c r="K410" s="52"/>
    </row>
    <row r="411" spans="4:11" ht="12.75" x14ac:dyDescent="0.2">
      <c r="D411" s="52"/>
      <c r="E411" s="52"/>
      <c r="F411" s="52"/>
      <c r="G411" s="52"/>
      <c r="H411" s="52"/>
      <c r="I411" s="52"/>
      <c r="J411" s="52"/>
      <c r="K411" s="52"/>
    </row>
    <row r="412" spans="4:11" ht="12.75" x14ac:dyDescent="0.2">
      <c r="D412" s="52"/>
      <c r="E412" s="52"/>
      <c r="F412" s="52"/>
      <c r="G412" s="52"/>
      <c r="H412" s="52"/>
      <c r="I412" s="52"/>
      <c r="J412" s="52"/>
      <c r="K412" s="52"/>
    </row>
    <row r="413" spans="4:11" ht="12.75" x14ac:dyDescent="0.2">
      <c r="D413" s="52"/>
      <c r="E413" s="52"/>
      <c r="F413" s="52"/>
      <c r="G413" s="52"/>
      <c r="H413" s="52"/>
      <c r="I413" s="52"/>
      <c r="J413" s="52"/>
      <c r="K413" s="52"/>
    </row>
    <row r="414" spans="4:11" ht="12.75" x14ac:dyDescent="0.2">
      <c r="D414" s="52"/>
      <c r="E414" s="52"/>
      <c r="F414" s="52"/>
      <c r="G414" s="52"/>
      <c r="H414" s="52"/>
      <c r="I414" s="52"/>
      <c r="J414" s="52"/>
      <c r="K414" s="52"/>
    </row>
    <row r="415" spans="4:11" ht="12.75" x14ac:dyDescent="0.2">
      <c r="D415" s="52"/>
      <c r="E415" s="52"/>
      <c r="F415" s="52"/>
      <c r="G415" s="52"/>
      <c r="H415" s="52"/>
      <c r="I415" s="52"/>
      <c r="J415" s="52"/>
      <c r="K415" s="52"/>
    </row>
    <row r="416" spans="4:11" ht="12.75" x14ac:dyDescent="0.2">
      <c r="D416" s="52"/>
      <c r="E416" s="52"/>
      <c r="F416" s="52"/>
      <c r="G416" s="52"/>
      <c r="H416" s="52"/>
      <c r="I416" s="52"/>
      <c r="J416" s="52"/>
      <c r="K416" s="52"/>
    </row>
    <row r="417" spans="4:11" ht="12.75" x14ac:dyDescent="0.2">
      <c r="D417" s="52"/>
      <c r="E417" s="52"/>
      <c r="F417" s="52"/>
      <c r="G417" s="52"/>
      <c r="H417" s="52"/>
      <c r="I417" s="52"/>
      <c r="J417" s="52"/>
      <c r="K417" s="52"/>
    </row>
    <row r="418" spans="4:11" ht="12.75" x14ac:dyDescent="0.2">
      <c r="D418" s="52"/>
      <c r="E418" s="52"/>
      <c r="F418" s="52"/>
      <c r="G418" s="52"/>
      <c r="H418" s="52"/>
      <c r="I418" s="52"/>
      <c r="J418" s="52"/>
      <c r="K418" s="52"/>
    </row>
    <row r="419" spans="4:11" ht="12.75" x14ac:dyDescent="0.2">
      <c r="D419" s="52"/>
      <c r="E419" s="52"/>
      <c r="F419" s="52"/>
      <c r="G419" s="52"/>
      <c r="H419" s="52"/>
      <c r="I419" s="52"/>
      <c r="J419" s="52"/>
      <c r="K419" s="52"/>
    </row>
    <row r="420" spans="4:11" ht="12.75" x14ac:dyDescent="0.2">
      <c r="D420" s="52"/>
      <c r="E420" s="52"/>
      <c r="F420" s="52"/>
      <c r="G420" s="52"/>
      <c r="H420" s="52"/>
      <c r="I420" s="52"/>
      <c r="J420" s="52"/>
      <c r="K420" s="52"/>
    </row>
    <row r="421" spans="4:11" ht="12.75" x14ac:dyDescent="0.2">
      <c r="D421" s="52"/>
      <c r="E421" s="52"/>
      <c r="F421" s="52"/>
      <c r="G421" s="52"/>
      <c r="H421" s="52"/>
      <c r="I421" s="52"/>
      <c r="J421" s="52"/>
      <c r="K421" s="52"/>
    </row>
    <row r="422" spans="4:11" ht="12.75" x14ac:dyDescent="0.2">
      <c r="D422" s="52"/>
      <c r="E422" s="52"/>
      <c r="F422" s="52"/>
      <c r="G422" s="52"/>
      <c r="H422" s="52"/>
      <c r="I422" s="52"/>
      <c r="J422" s="52"/>
      <c r="K422" s="52"/>
    </row>
    <row r="423" spans="4:11" ht="12.75" x14ac:dyDescent="0.2">
      <c r="D423" s="52"/>
      <c r="E423" s="52"/>
      <c r="F423" s="52"/>
      <c r="G423" s="52"/>
      <c r="H423" s="52"/>
      <c r="I423" s="52"/>
      <c r="J423" s="52"/>
      <c r="K423" s="52"/>
    </row>
    <row r="424" spans="4:11" ht="12.75" x14ac:dyDescent="0.2">
      <c r="D424" s="52"/>
      <c r="E424" s="52"/>
      <c r="F424" s="52"/>
      <c r="G424" s="52"/>
      <c r="H424" s="52"/>
      <c r="I424" s="52"/>
      <c r="J424" s="52"/>
      <c r="K424" s="52"/>
    </row>
    <row r="425" spans="4:11" ht="12.75" x14ac:dyDescent="0.2">
      <c r="D425" s="52"/>
      <c r="E425" s="52"/>
      <c r="F425" s="52"/>
      <c r="G425" s="52"/>
      <c r="H425" s="52"/>
      <c r="I425" s="52"/>
      <c r="J425" s="52"/>
      <c r="K425" s="52"/>
    </row>
    <row r="426" spans="4:11" ht="12.75" x14ac:dyDescent="0.2">
      <c r="D426" s="52"/>
      <c r="E426" s="52"/>
      <c r="F426" s="52"/>
      <c r="G426" s="52"/>
      <c r="H426" s="52"/>
      <c r="I426" s="52"/>
      <c r="J426" s="52"/>
      <c r="K426" s="52"/>
    </row>
    <row r="427" spans="4:11" ht="12.75" x14ac:dyDescent="0.2">
      <c r="D427" s="52"/>
      <c r="E427" s="52"/>
      <c r="F427" s="52"/>
      <c r="G427" s="52"/>
      <c r="H427" s="52"/>
      <c r="I427" s="52"/>
      <c r="J427" s="52"/>
      <c r="K427" s="52"/>
    </row>
    <row r="428" spans="4:11" ht="12.75" x14ac:dyDescent="0.2">
      <c r="D428" s="52"/>
      <c r="E428" s="52"/>
      <c r="F428" s="52"/>
      <c r="G428" s="52"/>
      <c r="H428" s="52"/>
      <c r="I428" s="52"/>
      <c r="J428" s="52"/>
      <c r="K428" s="52"/>
    </row>
    <row r="429" spans="4:11" ht="12.75" x14ac:dyDescent="0.2">
      <c r="D429" s="52"/>
      <c r="E429" s="52"/>
      <c r="F429" s="52"/>
      <c r="G429" s="52"/>
      <c r="H429" s="52"/>
      <c r="I429" s="52"/>
      <c r="J429" s="52"/>
      <c r="K429" s="52"/>
    </row>
    <row r="430" spans="4:11" ht="12.75" x14ac:dyDescent="0.2">
      <c r="D430" s="52"/>
      <c r="E430" s="52"/>
      <c r="F430" s="52"/>
      <c r="G430" s="52"/>
      <c r="H430" s="52"/>
      <c r="I430" s="52"/>
      <c r="J430" s="52"/>
      <c r="K430" s="52"/>
    </row>
    <row r="431" spans="4:11" ht="12.75" x14ac:dyDescent="0.2">
      <c r="D431" s="52"/>
      <c r="E431" s="52"/>
      <c r="F431" s="52"/>
      <c r="G431" s="52"/>
      <c r="H431" s="52"/>
      <c r="I431" s="52"/>
      <c r="J431" s="52"/>
      <c r="K431" s="52"/>
    </row>
    <row r="432" spans="4:11" ht="12.75" x14ac:dyDescent="0.2">
      <c r="D432" s="52"/>
      <c r="E432" s="52"/>
      <c r="F432" s="52"/>
      <c r="G432" s="52"/>
      <c r="H432" s="52"/>
      <c r="I432" s="52"/>
      <c r="J432" s="52"/>
      <c r="K432" s="52"/>
    </row>
    <row r="433" spans="4:11" ht="12.75" x14ac:dyDescent="0.2">
      <c r="D433" s="52"/>
      <c r="E433" s="52"/>
      <c r="F433" s="52"/>
      <c r="G433" s="52"/>
      <c r="H433" s="52"/>
      <c r="I433" s="52"/>
      <c r="J433" s="52"/>
      <c r="K433" s="52"/>
    </row>
    <row r="434" spans="4:11" ht="12.75" x14ac:dyDescent="0.2">
      <c r="D434" s="52"/>
      <c r="E434" s="52"/>
      <c r="F434" s="52"/>
      <c r="G434" s="52"/>
      <c r="H434" s="52"/>
      <c r="I434" s="52"/>
      <c r="J434" s="52"/>
      <c r="K434" s="52"/>
    </row>
    <row r="435" spans="4:11" ht="12.75" x14ac:dyDescent="0.2">
      <c r="D435" s="52"/>
      <c r="E435" s="52"/>
      <c r="F435" s="52"/>
      <c r="G435" s="52"/>
      <c r="H435" s="52"/>
      <c r="I435" s="52"/>
      <c r="J435" s="52"/>
      <c r="K435" s="52"/>
    </row>
    <row r="436" spans="4:11" ht="12.75" x14ac:dyDescent="0.2">
      <c r="D436" s="52"/>
      <c r="E436" s="52"/>
      <c r="F436" s="52"/>
      <c r="G436" s="52"/>
      <c r="H436" s="52"/>
      <c r="I436" s="52"/>
      <c r="J436" s="52"/>
      <c r="K436" s="52"/>
    </row>
    <row r="437" spans="4:11" ht="12.75" x14ac:dyDescent="0.2">
      <c r="D437" s="52"/>
      <c r="E437" s="52"/>
      <c r="F437" s="52"/>
      <c r="G437" s="52"/>
      <c r="H437" s="52"/>
      <c r="I437" s="52"/>
      <c r="J437" s="52"/>
      <c r="K437" s="52"/>
    </row>
    <row r="438" spans="4:11" ht="12.75" x14ac:dyDescent="0.2">
      <c r="D438" s="52"/>
      <c r="E438" s="52"/>
      <c r="F438" s="52"/>
      <c r="G438" s="52"/>
      <c r="H438" s="52"/>
      <c r="I438" s="52"/>
      <c r="J438" s="52"/>
      <c r="K438" s="52"/>
    </row>
    <row r="439" spans="4:11" ht="12.75" x14ac:dyDescent="0.2">
      <c r="D439" s="52"/>
      <c r="E439" s="52"/>
      <c r="F439" s="52"/>
      <c r="G439" s="52"/>
      <c r="H439" s="52"/>
      <c r="I439" s="52"/>
      <c r="J439" s="52"/>
      <c r="K439" s="52"/>
    </row>
    <row r="440" spans="4:11" ht="12.75" x14ac:dyDescent="0.2">
      <c r="D440" s="52"/>
      <c r="E440" s="52"/>
      <c r="F440" s="52"/>
      <c r="G440" s="52"/>
      <c r="H440" s="52"/>
      <c r="I440" s="52"/>
      <c r="J440" s="52"/>
      <c r="K440" s="52"/>
    </row>
    <row r="441" spans="4:11" ht="12.75" x14ac:dyDescent="0.2">
      <c r="D441" s="52"/>
      <c r="E441" s="52"/>
      <c r="F441" s="52"/>
      <c r="G441" s="52"/>
      <c r="H441" s="52"/>
      <c r="I441" s="52"/>
      <c r="J441" s="52"/>
      <c r="K441" s="52"/>
    </row>
    <row r="442" spans="4:11" ht="12.75" x14ac:dyDescent="0.2">
      <c r="D442" s="52"/>
      <c r="E442" s="52"/>
      <c r="F442" s="52"/>
      <c r="G442" s="52"/>
      <c r="H442" s="52"/>
      <c r="I442" s="52"/>
      <c r="J442" s="52"/>
      <c r="K442" s="52"/>
    </row>
    <row r="443" spans="4:11" ht="12.75" x14ac:dyDescent="0.2">
      <c r="D443" s="52"/>
      <c r="E443" s="52"/>
      <c r="F443" s="52"/>
      <c r="G443" s="52"/>
      <c r="H443" s="52"/>
      <c r="I443" s="52"/>
      <c r="J443" s="52"/>
      <c r="K443" s="52"/>
    </row>
    <row r="444" spans="4:11" ht="12.75" x14ac:dyDescent="0.2">
      <c r="D444" s="52"/>
      <c r="E444" s="52"/>
      <c r="F444" s="52"/>
      <c r="G444" s="52"/>
      <c r="H444" s="52"/>
      <c r="I444" s="52"/>
      <c r="J444" s="52"/>
      <c r="K444" s="52"/>
    </row>
    <row r="445" spans="4:11" ht="12.75" x14ac:dyDescent="0.2">
      <c r="D445" s="52"/>
      <c r="E445" s="52"/>
      <c r="F445" s="52"/>
      <c r="G445" s="52"/>
      <c r="H445" s="52"/>
      <c r="I445" s="52"/>
      <c r="J445" s="52"/>
      <c r="K445" s="52"/>
    </row>
    <row r="446" spans="4:11" ht="12.75" x14ac:dyDescent="0.2">
      <c r="D446" s="52"/>
      <c r="E446" s="52"/>
      <c r="F446" s="52"/>
      <c r="G446" s="52"/>
      <c r="H446" s="52"/>
      <c r="I446" s="52"/>
      <c r="J446" s="52"/>
      <c r="K446" s="52"/>
    </row>
    <row r="447" spans="4:11" ht="12.75" x14ac:dyDescent="0.2">
      <c r="D447" s="52"/>
      <c r="E447" s="52"/>
      <c r="F447" s="52"/>
      <c r="G447" s="52"/>
      <c r="H447" s="52"/>
      <c r="I447" s="52"/>
      <c r="J447" s="52"/>
      <c r="K447" s="52"/>
    </row>
    <row r="448" spans="4:11" ht="12.75" x14ac:dyDescent="0.2">
      <c r="D448" s="52"/>
      <c r="E448" s="52"/>
      <c r="F448" s="52"/>
      <c r="G448" s="52"/>
      <c r="H448" s="52"/>
      <c r="I448" s="52"/>
      <c r="J448" s="52"/>
      <c r="K448" s="52"/>
    </row>
    <row r="449" spans="4:11" ht="12.75" x14ac:dyDescent="0.2">
      <c r="D449" s="52"/>
      <c r="E449" s="52"/>
      <c r="F449" s="52"/>
      <c r="G449" s="52"/>
      <c r="H449" s="52"/>
      <c r="I449" s="52"/>
      <c r="J449" s="52"/>
      <c r="K449" s="52"/>
    </row>
    <row r="450" spans="4:11" ht="12.75" x14ac:dyDescent="0.2">
      <c r="D450" s="52"/>
      <c r="E450" s="52"/>
      <c r="F450" s="52"/>
      <c r="G450" s="52"/>
      <c r="H450" s="52"/>
      <c r="I450" s="52"/>
      <c r="J450" s="52"/>
      <c r="K450" s="52"/>
    </row>
    <row r="451" spans="4:11" ht="12.75" x14ac:dyDescent="0.2">
      <c r="D451" s="52"/>
      <c r="E451" s="52"/>
      <c r="F451" s="52"/>
      <c r="G451" s="52"/>
      <c r="H451" s="52"/>
      <c r="I451" s="52"/>
      <c r="J451" s="52"/>
      <c r="K451" s="52"/>
    </row>
    <row r="452" spans="4:11" ht="12.75" x14ac:dyDescent="0.2">
      <c r="D452" s="52"/>
      <c r="E452" s="52"/>
      <c r="F452" s="52"/>
      <c r="G452" s="52"/>
      <c r="H452" s="52"/>
      <c r="I452" s="52"/>
      <c r="J452" s="52"/>
      <c r="K452" s="52"/>
    </row>
    <row r="453" spans="4:11" ht="12.75" x14ac:dyDescent="0.2">
      <c r="D453" s="52"/>
      <c r="E453" s="52"/>
      <c r="F453" s="52"/>
      <c r="G453" s="52"/>
      <c r="H453" s="52"/>
      <c r="I453" s="52"/>
      <c r="J453" s="52"/>
      <c r="K453" s="52"/>
    </row>
    <row r="454" spans="4:11" ht="12.75" x14ac:dyDescent="0.2">
      <c r="D454" s="52"/>
      <c r="E454" s="52"/>
      <c r="F454" s="52"/>
      <c r="G454" s="52"/>
      <c r="H454" s="52"/>
      <c r="I454" s="52"/>
      <c r="J454" s="52"/>
      <c r="K454" s="52"/>
    </row>
    <row r="455" spans="4:11" ht="12.75" x14ac:dyDescent="0.2">
      <c r="D455" s="52"/>
      <c r="E455" s="52"/>
      <c r="F455" s="52"/>
      <c r="G455" s="52"/>
      <c r="H455" s="52"/>
      <c r="I455" s="52"/>
      <c r="J455" s="52"/>
      <c r="K455" s="52"/>
    </row>
    <row r="456" spans="4:11" ht="12.75" x14ac:dyDescent="0.2">
      <c r="D456" s="52"/>
      <c r="E456" s="52"/>
      <c r="F456" s="52"/>
      <c r="G456" s="52"/>
      <c r="H456" s="52"/>
      <c r="I456" s="52"/>
      <c r="J456" s="52"/>
      <c r="K456" s="52"/>
    </row>
    <row r="457" spans="4:11" ht="12.75" x14ac:dyDescent="0.2">
      <c r="D457" s="52"/>
      <c r="E457" s="52"/>
      <c r="F457" s="52"/>
      <c r="G457" s="52"/>
      <c r="H457" s="52"/>
      <c r="I457" s="52"/>
      <c r="J457" s="52"/>
      <c r="K457" s="52"/>
    </row>
    <row r="458" spans="4:11" ht="12.75" x14ac:dyDescent="0.2">
      <c r="D458" s="52"/>
      <c r="E458" s="52"/>
      <c r="F458" s="52"/>
      <c r="G458" s="52"/>
      <c r="H458" s="52"/>
      <c r="I458" s="52"/>
      <c r="J458" s="52"/>
      <c r="K458" s="52"/>
    </row>
    <row r="459" spans="4:11" ht="12.75" x14ac:dyDescent="0.2">
      <c r="D459" s="52"/>
      <c r="E459" s="52"/>
      <c r="F459" s="52"/>
      <c r="G459" s="52"/>
      <c r="H459" s="52"/>
      <c r="I459" s="52"/>
      <c r="J459" s="52"/>
      <c r="K459" s="52"/>
    </row>
    <row r="460" spans="4:11" ht="12.75" x14ac:dyDescent="0.2">
      <c r="D460" s="52"/>
      <c r="E460" s="52"/>
      <c r="F460" s="52"/>
      <c r="G460" s="52"/>
      <c r="H460" s="52"/>
      <c r="I460" s="52"/>
      <c r="J460" s="52"/>
      <c r="K460" s="52"/>
    </row>
    <row r="461" spans="4:11" ht="12.75" x14ac:dyDescent="0.2">
      <c r="D461" s="52"/>
      <c r="E461" s="52"/>
      <c r="F461" s="52"/>
      <c r="G461" s="52"/>
      <c r="H461" s="52"/>
      <c r="I461" s="52"/>
      <c r="J461" s="52"/>
      <c r="K461" s="52"/>
    </row>
    <row r="462" spans="4:11" ht="12.75" x14ac:dyDescent="0.2">
      <c r="D462" s="52"/>
      <c r="E462" s="52"/>
      <c r="F462" s="52"/>
      <c r="G462" s="52"/>
      <c r="H462" s="52"/>
      <c r="I462" s="52"/>
      <c r="J462" s="52"/>
      <c r="K462" s="52"/>
    </row>
    <row r="463" spans="4:11" ht="12.75" x14ac:dyDescent="0.2">
      <c r="D463" s="52"/>
      <c r="E463" s="52"/>
      <c r="F463" s="52"/>
      <c r="G463" s="52"/>
      <c r="H463" s="52"/>
      <c r="I463" s="52"/>
      <c r="J463" s="52"/>
      <c r="K463" s="52"/>
    </row>
    <row r="464" spans="4:11" ht="12.75" x14ac:dyDescent="0.2">
      <c r="D464" s="52"/>
      <c r="E464" s="52"/>
      <c r="F464" s="52"/>
      <c r="G464" s="52"/>
      <c r="H464" s="52"/>
      <c r="I464" s="52"/>
      <c r="J464" s="52"/>
      <c r="K464" s="52"/>
    </row>
    <row r="465" spans="4:11" ht="12.75" x14ac:dyDescent="0.2">
      <c r="D465" s="52"/>
      <c r="E465" s="52"/>
      <c r="F465" s="52"/>
      <c r="G465" s="52"/>
      <c r="H465" s="52"/>
      <c r="I465" s="52"/>
      <c r="J465" s="52"/>
      <c r="K465" s="52"/>
    </row>
    <row r="466" spans="4:11" ht="12.75" x14ac:dyDescent="0.2">
      <c r="D466" s="52"/>
      <c r="E466" s="52"/>
      <c r="F466" s="52"/>
      <c r="G466" s="52"/>
      <c r="H466" s="52"/>
      <c r="I466" s="52"/>
      <c r="J466" s="52"/>
      <c r="K466" s="52"/>
    </row>
    <row r="467" spans="4:11" ht="12.75" x14ac:dyDescent="0.2">
      <c r="D467" s="52"/>
      <c r="E467" s="52"/>
      <c r="F467" s="52"/>
      <c r="G467" s="52"/>
      <c r="H467" s="52"/>
      <c r="I467" s="52"/>
      <c r="J467" s="52"/>
      <c r="K467" s="52"/>
    </row>
    <row r="468" spans="4:11" ht="12.75" x14ac:dyDescent="0.2">
      <c r="D468" s="52"/>
      <c r="E468" s="52"/>
      <c r="F468" s="52"/>
      <c r="G468" s="52"/>
      <c r="H468" s="52"/>
      <c r="I468" s="52"/>
      <c r="J468" s="52"/>
      <c r="K468" s="52"/>
    </row>
    <row r="469" spans="4:11" ht="12.75" x14ac:dyDescent="0.2">
      <c r="D469" s="52"/>
      <c r="E469" s="52"/>
      <c r="F469" s="52"/>
      <c r="G469" s="52"/>
      <c r="H469" s="52"/>
      <c r="I469" s="52"/>
      <c r="J469" s="52"/>
      <c r="K469" s="52"/>
    </row>
    <row r="470" spans="4:11" ht="12.75" x14ac:dyDescent="0.2">
      <c r="D470" s="52"/>
      <c r="E470" s="52"/>
      <c r="F470" s="52"/>
      <c r="G470" s="52"/>
      <c r="H470" s="52"/>
      <c r="I470" s="52"/>
      <c r="J470" s="52"/>
      <c r="K470" s="52"/>
    </row>
    <row r="471" spans="4:11" ht="12.75" x14ac:dyDescent="0.2">
      <c r="D471" s="52"/>
      <c r="E471" s="52"/>
      <c r="F471" s="52"/>
      <c r="G471" s="52"/>
      <c r="H471" s="52"/>
      <c r="I471" s="52"/>
      <c r="J471" s="52"/>
      <c r="K471" s="52"/>
    </row>
    <row r="472" spans="4:11" ht="12.75" x14ac:dyDescent="0.2">
      <c r="D472" s="52"/>
      <c r="E472" s="52"/>
      <c r="F472" s="52"/>
      <c r="G472" s="52"/>
      <c r="H472" s="52"/>
      <c r="I472" s="52"/>
      <c r="J472" s="52"/>
      <c r="K472" s="52"/>
    </row>
    <row r="473" spans="4:11" ht="12.75" x14ac:dyDescent="0.2">
      <c r="D473" s="52"/>
      <c r="E473" s="52"/>
      <c r="F473" s="52"/>
      <c r="G473" s="52"/>
      <c r="H473" s="52"/>
      <c r="I473" s="52"/>
      <c r="J473" s="52"/>
      <c r="K473" s="52"/>
    </row>
    <row r="474" spans="4:11" ht="12.75" x14ac:dyDescent="0.2">
      <c r="D474" s="52"/>
      <c r="E474" s="52"/>
      <c r="F474" s="52"/>
      <c r="G474" s="52"/>
      <c r="H474" s="52"/>
      <c r="I474" s="52"/>
      <c r="J474" s="52"/>
      <c r="K474" s="52"/>
    </row>
    <row r="475" spans="4:11" ht="12.75" x14ac:dyDescent="0.2">
      <c r="D475" s="52"/>
      <c r="E475" s="52"/>
      <c r="F475" s="52"/>
      <c r="G475" s="52"/>
      <c r="H475" s="52"/>
      <c r="I475" s="52"/>
      <c r="J475" s="52"/>
      <c r="K475" s="52"/>
    </row>
    <row r="476" spans="4:11" ht="12.75" x14ac:dyDescent="0.2">
      <c r="D476" s="52"/>
      <c r="E476" s="52"/>
      <c r="F476" s="52"/>
      <c r="G476" s="52"/>
      <c r="H476" s="52"/>
      <c r="I476" s="52"/>
      <c r="J476" s="52"/>
      <c r="K476" s="52"/>
    </row>
    <row r="477" spans="4:11" ht="12.75" x14ac:dyDescent="0.2">
      <c r="D477" s="52"/>
      <c r="E477" s="52"/>
      <c r="F477" s="52"/>
      <c r="G477" s="52"/>
      <c r="H477" s="52"/>
      <c r="I477" s="52"/>
      <c r="J477" s="52"/>
      <c r="K477" s="52"/>
    </row>
    <row r="478" spans="4:11" ht="12.75" x14ac:dyDescent="0.2">
      <c r="D478" s="52"/>
      <c r="E478" s="52"/>
      <c r="F478" s="52"/>
      <c r="G478" s="52"/>
      <c r="H478" s="52"/>
      <c r="I478" s="52"/>
      <c r="J478" s="52"/>
      <c r="K478" s="52"/>
    </row>
    <row r="479" spans="4:11" ht="12.75" x14ac:dyDescent="0.2">
      <c r="D479" s="52"/>
      <c r="E479" s="52"/>
      <c r="F479" s="52"/>
      <c r="G479" s="52"/>
      <c r="H479" s="52"/>
      <c r="I479" s="52"/>
      <c r="J479" s="52"/>
      <c r="K479" s="52"/>
    </row>
    <row r="480" spans="4:11" ht="12.75" x14ac:dyDescent="0.2">
      <c r="D480" s="52"/>
      <c r="E480" s="52"/>
      <c r="F480" s="52"/>
      <c r="G480" s="52"/>
      <c r="H480" s="52"/>
      <c r="I480" s="52"/>
      <c r="J480" s="52"/>
      <c r="K480" s="52"/>
    </row>
    <row r="481" spans="4:11" ht="12.75" x14ac:dyDescent="0.2">
      <c r="D481" s="52"/>
      <c r="E481" s="52"/>
      <c r="F481" s="52"/>
      <c r="G481" s="52"/>
      <c r="H481" s="52"/>
      <c r="I481" s="52"/>
      <c r="J481" s="52"/>
      <c r="K481" s="52"/>
    </row>
    <row r="482" spans="4:11" ht="12.75" x14ac:dyDescent="0.2">
      <c r="D482" s="52"/>
      <c r="E482" s="52"/>
      <c r="F482" s="52"/>
      <c r="G482" s="52"/>
      <c r="H482" s="52"/>
      <c r="I482" s="52"/>
      <c r="J482" s="52"/>
      <c r="K482" s="52"/>
    </row>
    <row r="483" spans="4:11" ht="12.75" x14ac:dyDescent="0.2">
      <c r="D483" s="52"/>
      <c r="E483" s="52"/>
      <c r="F483" s="52"/>
      <c r="G483" s="52"/>
      <c r="H483" s="52"/>
      <c r="I483" s="52"/>
      <c r="J483" s="52"/>
      <c r="K483" s="52"/>
    </row>
    <row r="484" spans="4:11" ht="12.75" x14ac:dyDescent="0.2">
      <c r="D484" s="52"/>
      <c r="E484" s="52"/>
      <c r="F484" s="52"/>
      <c r="G484" s="52"/>
      <c r="H484" s="52"/>
      <c r="I484" s="52"/>
      <c r="J484" s="52"/>
      <c r="K484" s="52"/>
    </row>
    <row r="485" spans="4:11" ht="12.75" x14ac:dyDescent="0.2">
      <c r="D485" s="52"/>
      <c r="E485" s="52"/>
      <c r="F485" s="52"/>
      <c r="G485" s="52"/>
      <c r="H485" s="52"/>
      <c r="I485" s="52"/>
      <c r="J485" s="52"/>
      <c r="K485" s="52"/>
    </row>
    <row r="486" spans="4:11" ht="12.75" x14ac:dyDescent="0.2">
      <c r="D486" s="52"/>
      <c r="E486" s="52"/>
      <c r="F486" s="52"/>
      <c r="G486" s="52"/>
      <c r="H486" s="52"/>
      <c r="I486" s="52"/>
      <c r="J486" s="52"/>
      <c r="K486" s="52"/>
    </row>
    <row r="487" spans="4:11" ht="12.75" x14ac:dyDescent="0.2">
      <c r="D487" s="52"/>
      <c r="E487" s="52"/>
      <c r="F487" s="52"/>
      <c r="G487" s="52"/>
      <c r="H487" s="52"/>
      <c r="I487" s="52"/>
      <c r="J487" s="52"/>
      <c r="K487" s="52"/>
    </row>
    <row r="488" spans="4:11" ht="12.75" x14ac:dyDescent="0.2">
      <c r="D488" s="52"/>
      <c r="E488" s="52"/>
      <c r="F488" s="52"/>
      <c r="G488" s="52"/>
      <c r="H488" s="52"/>
      <c r="I488" s="52"/>
      <c r="J488" s="52"/>
      <c r="K488" s="52"/>
    </row>
    <row r="489" spans="4:11" ht="12.75" x14ac:dyDescent="0.2">
      <c r="D489" s="52"/>
      <c r="E489" s="52"/>
      <c r="F489" s="52"/>
      <c r="G489" s="52"/>
      <c r="H489" s="52"/>
      <c r="I489" s="52"/>
      <c r="J489" s="52"/>
      <c r="K489" s="52"/>
    </row>
    <row r="490" spans="4:11" ht="12.75" x14ac:dyDescent="0.2">
      <c r="D490" s="52"/>
      <c r="E490" s="52"/>
      <c r="F490" s="52"/>
      <c r="G490" s="52"/>
      <c r="H490" s="52"/>
      <c r="I490" s="52"/>
      <c r="J490" s="52"/>
      <c r="K490" s="52"/>
    </row>
    <row r="491" spans="4:11" ht="12.75" x14ac:dyDescent="0.2">
      <c r="D491" s="52"/>
      <c r="E491" s="52"/>
      <c r="F491" s="52"/>
      <c r="G491" s="52"/>
      <c r="H491" s="52"/>
      <c r="I491" s="52"/>
      <c r="J491" s="52"/>
      <c r="K491" s="52"/>
    </row>
    <row r="492" spans="4:11" ht="12.75" x14ac:dyDescent="0.2">
      <c r="D492" s="52"/>
      <c r="E492" s="52"/>
      <c r="F492" s="52"/>
      <c r="G492" s="52"/>
      <c r="H492" s="52"/>
      <c r="I492" s="52"/>
      <c r="J492" s="52"/>
      <c r="K492" s="52"/>
    </row>
    <row r="493" spans="4:11" ht="12.75" x14ac:dyDescent="0.2">
      <c r="D493" s="52"/>
      <c r="E493" s="52"/>
      <c r="F493" s="52"/>
      <c r="G493" s="52"/>
      <c r="H493" s="52"/>
      <c r="I493" s="52"/>
      <c r="J493" s="52"/>
      <c r="K493" s="52"/>
    </row>
    <row r="494" spans="4:11" ht="12.75" x14ac:dyDescent="0.2">
      <c r="D494" s="52"/>
      <c r="E494" s="52"/>
      <c r="F494" s="52"/>
      <c r="G494" s="52"/>
      <c r="H494" s="52"/>
      <c r="I494" s="52"/>
      <c r="J494" s="52"/>
      <c r="K494" s="52"/>
    </row>
    <row r="495" spans="4:11" ht="12.75" x14ac:dyDescent="0.2">
      <c r="D495" s="52"/>
      <c r="E495" s="52"/>
      <c r="F495" s="52"/>
      <c r="G495" s="52"/>
      <c r="H495" s="52"/>
      <c r="I495" s="52"/>
      <c r="J495" s="52"/>
      <c r="K495" s="52"/>
    </row>
    <row r="496" spans="4:11" ht="12.75" x14ac:dyDescent="0.2">
      <c r="D496" s="52"/>
      <c r="E496" s="52"/>
      <c r="F496" s="52"/>
      <c r="G496" s="52"/>
      <c r="H496" s="52"/>
      <c r="I496" s="52"/>
      <c r="J496" s="52"/>
      <c r="K496" s="52"/>
    </row>
    <row r="497" spans="4:11" ht="12.75" x14ac:dyDescent="0.2">
      <c r="D497" s="52"/>
      <c r="E497" s="52"/>
      <c r="F497" s="52"/>
      <c r="G497" s="52"/>
      <c r="H497" s="52"/>
      <c r="I497" s="52"/>
      <c r="J497" s="52"/>
      <c r="K497" s="52"/>
    </row>
    <row r="498" spans="4:11" ht="12.75" x14ac:dyDescent="0.2">
      <c r="D498" s="52"/>
      <c r="E498" s="52"/>
      <c r="F498" s="52"/>
      <c r="G498" s="52"/>
      <c r="H498" s="52"/>
      <c r="I498" s="52"/>
      <c r="J498" s="52"/>
      <c r="K498" s="52"/>
    </row>
    <row r="499" spans="4:11" ht="12.75" x14ac:dyDescent="0.2">
      <c r="D499" s="52"/>
      <c r="E499" s="52"/>
      <c r="F499" s="52"/>
      <c r="G499" s="52"/>
      <c r="H499" s="52"/>
      <c r="I499" s="52"/>
      <c r="J499" s="52"/>
      <c r="K499" s="52"/>
    </row>
    <row r="500" spans="4:11" ht="12.75" x14ac:dyDescent="0.2">
      <c r="D500" s="52"/>
      <c r="E500" s="52"/>
      <c r="F500" s="52"/>
      <c r="G500" s="52"/>
      <c r="H500" s="52"/>
      <c r="I500" s="52"/>
      <c r="J500" s="52"/>
      <c r="K500" s="52"/>
    </row>
    <row r="501" spans="4:11" ht="12.75" x14ac:dyDescent="0.2">
      <c r="D501" s="52"/>
      <c r="E501" s="52"/>
      <c r="F501" s="52"/>
      <c r="G501" s="52"/>
      <c r="H501" s="52"/>
      <c r="I501" s="52"/>
      <c r="J501" s="52"/>
      <c r="K501" s="52"/>
    </row>
    <row r="502" spans="4:11" ht="12.75" x14ac:dyDescent="0.2">
      <c r="D502" s="52"/>
      <c r="E502" s="52"/>
      <c r="F502" s="52"/>
      <c r="G502" s="52"/>
      <c r="H502" s="52"/>
      <c r="I502" s="52"/>
      <c r="J502" s="52"/>
      <c r="K502" s="52"/>
    </row>
    <row r="503" spans="4:11" ht="12.75" x14ac:dyDescent="0.2">
      <c r="D503" s="52"/>
      <c r="E503" s="52"/>
      <c r="F503" s="52"/>
      <c r="G503" s="52"/>
      <c r="H503" s="52"/>
      <c r="I503" s="52"/>
      <c r="J503" s="52"/>
      <c r="K503" s="52"/>
    </row>
    <row r="504" spans="4:11" ht="12.75" x14ac:dyDescent="0.2">
      <c r="D504" s="52"/>
      <c r="E504" s="52"/>
      <c r="F504" s="52"/>
      <c r="G504" s="52"/>
      <c r="H504" s="52"/>
      <c r="I504" s="52"/>
      <c r="J504" s="52"/>
      <c r="K504" s="52"/>
    </row>
    <row r="505" spans="4:11" ht="12.75" x14ac:dyDescent="0.2">
      <c r="D505" s="52"/>
      <c r="E505" s="52"/>
      <c r="F505" s="52"/>
      <c r="G505" s="52"/>
      <c r="H505" s="52"/>
      <c r="I505" s="52"/>
      <c r="J505" s="52"/>
      <c r="K505" s="52"/>
    </row>
    <row r="506" spans="4:11" ht="12.75" x14ac:dyDescent="0.2">
      <c r="D506" s="52"/>
      <c r="E506" s="52"/>
      <c r="F506" s="52"/>
      <c r="G506" s="52"/>
      <c r="H506" s="52"/>
      <c r="I506" s="52"/>
      <c r="J506" s="52"/>
      <c r="K506" s="52"/>
    </row>
    <row r="507" spans="4:11" ht="12.75" x14ac:dyDescent="0.2">
      <c r="D507" s="52"/>
      <c r="E507" s="52"/>
      <c r="F507" s="52"/>
      <c r="G507" s="52"/>
      <c r="H507" s="52"/>
      <c r="I507" s="52"/>
      <c r="J507" s="52"/>
      <c r="K507" s="52"/>
    </row>
    <row r="508" spans="4:11" ht="12.75" x14ac:dyDescent="0.2">
      <c r="D508" s="52"/>
      <c r="E508" s="52"/>
      <c r="F508" s="52"/>
      <c r="G508" s="52"/>
      <c r="H508" s="52"/>
      <c r="I508" s="52"/>
      <c r="J508" s="52"/>
      <c r="K508" s="52"/>
    </row>
    <row r="509" spans="4:11" ht="12.75" x14ac:dyDescent="0.2">
      <c r="D509" s="52"/>
      <c r="E509" s="52"/>
      <c r="F509" s="52"/>
      <c r="G509" s="52"/>
      <c r="H509" s="52"/>
      <c r="I509" s="52"/>
      <c r="J509" s="52"/>
      <c r="K509" s="52"/>
    </row>
    <row r="510" spans="4:11" ht="12.75" x14ac:dyDescent="0.2">
      <c r="D510" s="52"/>
      <c r="E510" s="52"/>
      <c r="F510" s="52"/>
      <c r="G510" s="52"/>
      <c r="H510" s="52"/>
      <c r="I510" s="52"/>
      <c r="J510" s="52"/>
      <c r="K510" s="52"/>
    </row>
    <row r="511" spans="4:11" ht="12.75" x14ac:dyDescent="0.2">
      <c r="D511" s="52"/>
      <c r="E511" s="52"/>
      <c r="F511" s="52"/>
      <c r="G511" s="52"/>
      <c r="H511" s="52"/>
      <c r="I511" s="52"/>
      <c r="J511" s="52"/>
      <c r="K511" s="52"/>
    </row>
    <row r="512" spans="4:11" ht="12.75" x14ac:dyDescent="0.2">
      <c r="D512" s="52"/>
      <c r="E512" s="52"/>
      <c r="F512" s="52"/>
      <c r="G512" s="52"/>
      <c r="H512" s="52"/>
      <c r="I512" s="52"/>
      <c r="J512" s="52"/>
      <c r="K512" s="52"/>
    </row>
    <row r="513" spans="4:11" ht="12.75" x14ac:dyDescent="0.2">
      <c r="D513" s="52"/>
      <c r="E513" s="52"/>
      <c r="F513" s="52"/>
      <c r="G513" s="52"/>
      <c r="H513" s="52"/>
      <c r="I513" s="52"/>
      <c r="J513" s="52"/>
      <c r="K513" s="52"/>
    </row>
    <row r="514" spans="4:11" ht="12.75" x14ac:dyDescent="0.2">
      <c r="D514" s="52"/>
      <c r="E514" s="52"/>
      <c r="F514" s="52"/>
      <c r="G514" s="52"/>
      <c r="H514" s="52"/>
      <c r="I514" s="52"/>
      <c r="J514" s="52"/>
      <c r="K514" s="52"/>
    </row>
    <row r="515" spans="4:11" ht="12.75" x14ac:dyDescent="0.2">
      <c r="D515" s="52"/>
      <c r="E515" s="52"/>
      <c r="F515" s="52"/>
      <c r="G515" s="52"/>
      <c r="H515" s="52"/>
      <c r="I515" s="52"/>
      <c r="J515" s="52"/>
      <c r="K515" s="52"/>
    </row>
    <row r="516" spans="4:11" ht="12.75" x14ac:dyDescent="0.2">
      <c r="D516" s="52"/>
      <c r="E516" s="52"/>
      <c r="F516" s="52"/>
      <c r="G516" s="52"/>
      <c r="H516" s="52"/>
      <c r="I516" s="52"/>
      <c r="J516" s="52"/>
      <c r="K516" s="52"/>
    </row>
    <row r="517" spans="4:11" ht="12.75" x14ac:dyDescent="0.2">
      <c r="D517" s="52"/>
      <c r="E517" s="52"/>
      <c r="F517" s="52"/>
      <c r="G517" s="52"/>
      <c r="H517" s="52"/>
      <c r="I517" s="52"/>
      <c r="J517" s="52"/>
      <c r="K517" s="52"/>
    </row>
    <row r="518" spans="4:11" ht="12.75" x14ac:dyDescent="0.2">
      <c r="D518" s="52"/>
      <c r="E518" s="52"/>
      <c r="F518" s="52"/>
      <c r="G518" s="52"/>
      <c r="H518" s="52"/>
      <c r="I518" s="52"/>
      <c r="J518" s="52"/>
      <c r="K518" s="52"/>
    </row>
    <row r="519" spans="4:11" ht="12.75" x14ac:dyDescent="0.2">
      <c r="D519" s="52"/>
      <c r="E519" s="52"/>
      <c r="F519" s="52"/>
      <c r="G519" s="52"/>
      <c r="H519" s="52"/>
      <c r="I519" s="52"/>
      <c r="J519" s="52"/>
      <c r="K519" s="52"/>
    </row>
    <row r="520" spans="4:11" ht="12.75" x14ac:dyDescent="0.2">
      <c r="D520" s="52"/>
      <c r="E520" s="52"/>
      <c r="F520" s="52"/>
      <c r="G520" s="52"/>
      <c r="H520" s="52"/>
      <c r="I520" s="52"/>
      <c r="J520" s="52"/>
      <c r="K520" s="52"/>
    </row>
    <row r="521" spans="4:11" ht="12.75" x14ac:dyDescent="0.2">
      <c r="D521" s="52"/>
      <c r="E521" s="52"/>
      <c r="F521" s="52"/>
      <c r="G521" s="52"/>
      <c r="H521" s="52"/>
      <c r="I521" s="52"/>
      <c r="J521" s="52"/>
      <c r="K521" s="52"/>
    </row>
    <row r="522" spans="4:11" ht="12.75" x14ac:dyDescent="0.2">
      <c r="D522" s="52"/>
      <c r="E522" s="52"/>
      <c r="F522" s="52"/>
      <c r="G522" s="52"/>
      <c r="H522" s="52"/>
      <c r="I522" s="52"/>
      <c r="J522" s="52"/>
      <c r="K522" s="52"/>
    </row>
    <row r="523" spans="4:11" ht="12.75" x14ac:dyDescent="0.2">
      <c r="D523" s="52"/>
      <c r="E523" s="52"/>
      <c r="F523" s="52"/>
      <c r="G523" s="52"/>
      <c r="H523" s="52"/>
      <c r="I523" s="52"/>
      <c r="J523" s="52"/>
      <c r="K523" s="52"/>
    </row>
    <row r="524" spans="4:11" ht="12.75" x14ac:dyDescent="0.2">
      <c r="D524" s="52"/>
      <c r="E524" s="52"/>
      <c r="F524" s="52"/>
      <c r="G524" s="52"/>
      <c r="H524" s="52"/>
      <c r="I524" s="52"/>
      <c r="J524" s="52"/>
      <c r="K524" s="52"/>
    </row>
    <row r="525" spans="4:11" ht="12.75" x14ac:dyDescent="0.2">
      <c r="D525" s="52"/>
      <c r="E525" s="52"/>
      <c r="F525" s="52"/>
      <c r="G525" s="52"/>
      <c r="H525" s="52"/>
      <c r="I525" s="52"/>
      <c r="J525" s="52"/>
      <c r="K525" s="52"/>
    </row>
    <row r="526" spans="4:11" ht="12.75" x14ac:dyDescent="0.2">
      <c r="D526" s="52"/>
      <c r="E526" s="52"/>
      <c r="F526" s="52"/>
      <c r="G526" s="52"/>
      <c r="H526" s="52"/>
      <c r="I526" s="52"/>
      <c r="J526" s="52"/>
      <c r="K526" s="52"/>
    </row>
    <row r="527" spans="4:11" ht="12.75" x14ac:dyDescent="0.2">
      <c r="D527" s="52"/>
      <c r="E527" s="52"/>
      <c r="F527" s="52"/>
      <c r="G527" s="52"/>
      <c r="H527" s="52"/>
      <c r="I527" s="52"/>
      <c r="J527" s="52"/>
      <c r="K527" s="52"/>
    </row>
    <row r="528" spans="4:11" ht="12.75" x14ac:dyDescent="0.2">
      <c r="D528" s="52"/>
      <c r="E528" s="52"/>
      <c r="F528" s="52"/>
      <c r="G528" s="52"/>
      <c r="H528" s="52"/>
      <c r="I528" s="52"/>
      <c r="J528" s="52"/>
      <c r="K528" s="52"/>
    </row>
    <row r="529" spans="4:11" ht="12.75" x14ac:dyDescent="0.2">
      <c r="D529" s="52"/>
      <c r="E529" s="52"/>
      <c r="F529" s="52"/>
      <c r="G529" s="52"/>
      <c r="H529" s="52"/>
      <c r="I529" s="52"/>
      <c r="J529" s="52"/>
      <c r="K529" s="52"/>
    </row>
    <row r="530" spans="4:11" ht="12.75" x14ac:dyDescent="0.2">
      <c r="D530" s="52"/>
      <c r="E530" s="52"/>
      <c r="F530" s="52"/>
      <c r="G530" s="52"/>
      <c r="H530" s="52"/>
      <c r="I530" s="52"/>
      <c r="J530" s="52"/>
      <c r="K530" s="52"/>
    </row>
    <row r="531" spans="4:11" ht="12.75" x14ac:dyDescent="0.2">
      <c r="D531" s="52"/>
      <c r="E531" s="52"/>
      <c r="F531" s="52"/>
      <c r="G531" s="52"/>
      <c r="H531" s="52"/>
      <c r="I531" s="52"/>
      <c r="J531" s="52"/>
      <c r="K531" s="52"/>
    </row>
    <row r="532" spans="4:11" ht="12.75" x14ac:dyDescent="0.2">
      <c r="D532" s="52"/>
      <c r="E532" s="52"/>
      <c r="F532" s="52"/>
      <c r="G532" s="52"/>
      <c r="H532" s="52"/>
      <c r="I532" s="52"/>
      <c r="J532" s="52"/>
      <c r="K532" s="52"/>
    </row>
    <row r="533" spans="4:11" ht="12.75" x14ac:dyDescent="0.2">
      <c r="D533" s="52"/>
      <c r="E533" s="52"/>
      <c r="F533" s="52"/>
      <c r="G533" s="52"/>
      <c r="H533" s="52"/>
      <c r="I533" s="52"/>
      <c r="J533" s="52"/>
      <c r="K533" s="52"/>
    </row>
    <row r="534" spans="4:11" ht="12.75" x14ac:dyDescent="0.2">
      <c r="D534" s="52"/>
      <c r="E534" s="52"/>
      <c r="F534" s="52"/>
      <c r="G534" s="52"/>
      <c r="H534" s="52"/>
      <c r="I534" s="52"/>
      <c r="J534" s="52"/>
      <c r="K534" s="52"/>
    </row>
    <row r="535" spans="4:11" ht="12.75" x14ac:dyDescent="0.2">
      <c r="D535" s="52"/>
      <c r="E535" s="52"/>
      <c r="F535" s="52"/>
      <c r="G535" s="52"/>
      <c r="H535" s="52"/>
      <c r="I535" s="52"/>
      <c r="J535" s="52"/>
      <c r="K535" s="52"/>
    </row>
    <row r="536" spans="4:11" ht="12.75" x14ac:dyDescent="0.2">
      <c r="D536" s="52"/>
      <c r="E536" s="52"/>
      <c r="F536" s="52"/>
      <c r="G536" s="52"/>
      <c r="H536" s="52"/>
      <c r="I536" s="52"/>
      <c r="J536" s="52"/>
      <c r="K536" s="52"/>
    </row>
    <row r="537" spans="4:11" ht="12.75" x14ac:dyDescent="0.2">
      <c r="D537" s="52"/>
      <c r="E537" s="52"/>
      <c r="F537" s="52"/>
      <c r="G537" s="52"/>
      <c r="H537" s="52"/>
      <c r="I537" s="52"/>
      <c r="J537" s="52"/>
      <c r="K537" s="52"/>
    </row>
    <row r="538" spans="4:11" ht="12.75" x14ac:dyDescent="0.2">
      <c r="D538" s="52"/>
      <c r="E538" s="52"/>
      <c r="F538" s="52"/>
      <c r="G538" s="52"/>
      <c r="H538" s="52"/>
      <c r="I538" s="52"/>
      <c r="J538" s="52"/>
      <c r="K538" s="52"/>
    </row>
    <row r="539" spans="4:11" ht="12.75" x14ac:dyDescent="0.2">
      <c r="D539" s="52"/>
      <c r="E539" s="52"/>
      <c r="F539" s="52"/>
      <c r="G539" s="52"/>
      <c r="H539" s="52"/>
      <c r="I539" s="52"/>
      <c r="J539" s="52"/>
      <c r="K539" s="52"/>
    </row>
    <row r="540" spans="4:11" ht="12.75" x14ac:dyDescent="0.2">
      <c r="D540" s="52"/>
      <c r="E540" s="52"/>
      <c r="F540" s="52"/>
      <c r="G540" s="52"/>
      <c r="H540" s="52"/>
      <c r="I540" s="52"/>
      <c r="J540" s="52"/>
      <c r="K540" s="52"/>
    </row>
    <row r="541" spans="4:11" ht="12.75" x14ac:dyDescent="0.2">
      <c r="D541" s="52"/>
      <c r="E541" s="52"/>
      <c r="F541" s="52"/>
      <c r="G541" s="52"/>
      <c r="H541" s="52"/>
      <c r="I541" s="52"/>
      <c r="J541" s="52"/>
      <c r="K541" s="52"/>
    </row>
    <row r="542" spans="4:11" ht="12.75" x14ac:dyDescent="0.2">
      <c r="D542" s="52"/>
      <c r="E542" s="52"/>
      <c r="F542" s="52"/>
      <c r="G542" s="52"/>
      <c r="H542" s="52"/>
      <c r="I542" s="52"/>
      <c r="J542" s="52"/>
      <c r="K542" s="52"/>
    </row>
    <row r="543" spans="4:11" ht="12.75" x14ac:dyDescent="0.2">
      <c r="D543" s="52"/>
      <c r="E543" s="52"/>
      <c r="F543" s="52"/>
      <c r="G543" s="52"/>
      <c r="H543" s="52"/>
      <c r="I543" s="52"/>
      <c r="J543" s="52"/>
      <c r="K543" s="52"/>
    </row>
    <row r="544" spans="4:11" ht="12.75" x14ac:dyDescent="0.2">
      <c r="D544" s="52"/>
      <c r="E544" s="52"/>
      <c r="F544" s="52"/>
      <c r="G544" s="52"/>
      <c r="H544" s="52"/>
      <c r="I544" s="52"/>
      <c r="J544" s="52"/>
      <c r="K544" s="52"/>
    </row>
    <row r="545" spans="4:11" ht="12.75" x14ac:dyDescent="0.2">
      <c r="D545" s="52"/>
      <c r="E545" s="52"/>
      <c r="F545" s="52"/>
      <c r="G545" s="52"/>
      <c r="H545" s="52"/>
      <c r="I545" s="52"/>
      <c r="J545" s="52"/>
      <c r="K545" s="52"/>
    </row>
    <row r="546" spans="4:11" ht="12.75" x14ac:dyDescent="0.2">
      <c r="D546" s="52"/>
      <c r="E546" s="52"/>
      <c r="F546" s="52"/>
      <c r="G546" s="52"/>
      <c r="H546" s="52"/>
      <c r="I546" s="52"/>
      <c r="J546" s="52"/>
      <c r="K546" s="52"/>
    </row>
    <row r="547" spans="4:11" ht="12.75" x14ac:dyDescent="0.2">
      <c r="D547" s="52"/>
      <c r="E547" s="52"/>
      <c r="F547" s="52"/>
      <c r="G547" s="52"/>
      <c r="H547" s="52"/>
      <c r="I547" s="52"/>
      <c r="J547" s="52"/>
      <c r="K547" s="52"/>
    </row>
    <row r="548" spans="4:11" ht="12.75" x14ac:dyDescent="0.2">
      <c r="D548" s="52"/>
      <c r="E548" s="52"/>
      <c r="F548" s="52"/>
      <c r="G548" s="52"/>
      <c r="H548" s="52"/>
      <c r="I548" s="52"/>
      <c r="J548" s="52"/>
      <c r="K548" s="52"/>
    </row>
    <row r="549" spans="4:11" ht="12.75" x14ac:dyDescent="0.2">
      <c r="D549" s="52"/>
      <c r="E549" s="52"/>
      <c r="F549" s="52"/>
      <c r="G549" s="52"/>
      <c r="H549" s="52"/>
      <c r="I549" s="52"/>
      <c r="J549" s="52"/>
      <c r="K549" s="52"/>
    </row>
    <row r="550" spans="4:11" ht="12.75" x14ac:dyDescent="0.2">
      <c r="D550" s="52"/>
      <c r="E550" s="52"/>
      <c r="F550" s="52"/>
      <c r="G550" s="52"/>
      <c r="H550" s="52"/>
      <c r="I550" s="52"/>
      <c r="J550" s="52"/>
      <c r="K550" s="52"/>
    </row>
    <row r="551" spans="4:11" ht="12.75" x14ac:dyDescent="0.2">
      <c r="D551" s="52"/>
      <c r="E551" s="52"/>
      <c r="F551" s="52"/>
      <c r="G551" s="52"/>
      <c r="H551" s="52"/>
      <c r="I551" s="52"/>
      <c r="J551" s="52"/>
      <c r="K551" s="52"/>
    </row>
    <row r="552" spans="4:11" ht="12.75" x14ac:dyDescent="0.2">
      <c r="D552" s="52"/>
      <c r="E552" s="52"/>
      <c r="F552" s="52"/>
      <c r="G552" s="52"/>
      <c r="H552" s="52"/>
      <c r="I552" s="52"/>
      <c r="J552" s="52"/>
      <c r="K552" s="52"/>
    </row>
    <row r="553" spans="4:11" ht="12.75" x14ac:dyDescent="0.2">
      <c r="D553" s="52"/>
      <c r="E553" s="52"/>
      <c r="F553" s="52"/>
      <c r="G553" s="52"/>
      <c r="H553" s="52"/>
      <c r="I553" s="52"/>
      <c r="J553" s="52"/>
      <c r="K553" s="52"/>
    </row>
    <row r="554" spans="4:11" ht="12.75" x14ac:dyDescent="0.2">
      <c r="D554" s="52"/>
      <c r="E554" s="52"/>
      <c r="F554" s="52"/>
      <c r="G554" s="52"/>
      <c r="H554" s="52"/>
      <c r="I554" s="52"/>
      <c r="J554" s="52"/>
      <c r="K554" s="52"/>
    </row>
    <row r="555" spans="4:11" ht="12.75" x14ac:dyDescent="0.2">
      <c r="D555" s="52"/>
      <c r="E555" s="52"/>
      <c r="F555" s="52"/>
      <c r="G555" s="52"/>
      <c r="H555" s="52"/>
      <c r="I555" s="52"/>
      <c r="J555" s="52"/>
      <c r="K555" s="52"/>
    </row>
    <row r="556" spans="4:11" ht="12.75" x14ac:dyDescent="0.2">
      <c r="D556" s="52"/>
      <c r="E556" s="52"/>
      <c r="F556" s="52"/>
      <c r="G556" s="52"/>
      <c r="H556" s="52"/>
      <c r="I556" s="52"/>
      <c r="J556" s="52"/>
      <c r="K556" s="52"/>
    </row>
    <row r="557" spans="4:11" ht="12.75" x14ac:dyDescent="0.2">
      <c r="D557" s="52"/>
      <c r="E557" s="52"/>
      <c r="F557" s="52"/>
      <c r="G557" s="52"/>
      <c r="H557" s="52"/>
      <c r="I557" s="52"/>
      <c r="J557" s="52"/>
      <c r="K557" s="52"/>
    </row>
    <row r="558" spans="4:11" ht="12.75" x14ac:dyDescent="0.2">
      <c r="D558" s="52"/>
      <c r="E558" s="52"/>
      <c r="F558" s="52"/>
      <c r="G558" s="52"/>
      <c r="H558" s="52"/>
      <c r="I558" s="52"/>
      <c r="J558" s="52"/>
      <c r="K558" s="52"/>
    </row>
    <row r="559" spans="4:11" ht="12.75" x14ac:dyDescent="0.2">
      <c r="D559" s="52"/>
      <c r="E559" s="52"/>
      <c r="F559" s="52"/>
      <c r="G559" s="52"/>
      <c r="H559" s="52"/>
      <c r="I559" s="52"/>
      <c r="J559" s="52"/>
      <c r="K559" s="52"/>
    </row>
    <row r="560" spans="4:11" ht="12.75" x14ac:dyDescent="0.2">
      <c r="D560" s="52"/>
      <c r="E560" s="52"/>
      <c r="F560" s="52"/>
      <c r="G560" s="52"/>
      <c r="H560" s="52"/>
      <c r="I560" s="52"/>
      <c r="J560" s="52"/>
      <c r="K560" s="52"/>
    </row>
    <row r="561" spans="4:11" ht="12.75" x14ac:dyDescent="0.2">
      <c r="D561" s="52"/>
      <c r="E561" s="52"/>
      <c r="F561" s="52"/>
      <c r="G561" s="52"/>
      <c r="H561" s="52"/>
      <c r="I561" s="52"/>
      <c r="J561" s="52"/>
      <c r="K561" s="52"/>
    </row>
    <row r="562" spans="4:11" ht="12.75" x14ac:dyDescent="0.2">
      <c r="D562" s="52"/>
      <c r="E562" s="52"/>
      <c r="F562" s="52"/>
      <c r="G562" s="52"/>
      <c r="H562" s="52"/>
      <c r="I562" s="52"/>
      <c r="J562" s="52"/>
      <c r="K562" s="52"/>
    </row>
    <row r="563" spans="4:11" ht="12.75" x14ac:dyDescent="0.2">
      <c r="D563" s="52"/>
      <c r="E563" s="52"/>
      <c r="F563" s="52"/>
      <c r="G563" s="52"/>
      <c r="H563" s="52"/>
      <c r="I563" s="52"/>
      <c r="J563" s="52"/>
      <c r="K563" s="52"/>
    </row>
    <row r="564" spans="4:11" ht="12.75" x14ac:dyDescent="0.2">
      <c r="D564" s="52"/>
      <c r="E564" s="52"/>
      <c r="F564" s="52"/>
      <c r="G564" s="52"/>
      <c r="H564" s="52"/>
      <c r="I564" s="52"/>
      <c r="J564" s="52"/>
      <c r="K564" s="52"/>
    </row>
    <row r="565" spans="4:11" ht="12.75" x14ac:dyDescent="0.2">
      <c r="D565" s="52"/>
      <c r="E565" s="52"/>
      <c r="F565" s="52"/>
      <c r="G565" s="52"/>
      <c r="H565" s="52"/>
      <c r="I565" s="52"/>
      <c r="J565" s="52"/>
      <c r="K565" s="52"/>
    </row>
    <row r="566" spans="4:11" ht="12.75" x14ac:dyDescent="0.2">
      <c r="D566" s="52"/>
      <c r="E566" s="52"/>
      <c r="F566" s="52"/>
      <c r="G566" s="52"/>
      <c r="H566" s="52"/>
      <c r="I566" s="52"/>
      <c r="J566" s="52"/>
      <c r="K566" s="52"/>
    </row>
    <row r="567" spans="4:11" ht="12.75" x14ac:dyDescent="0.2">
      <c r="D567" s="52"/>
      <c r="E567" s="52"/>
      <c r="F567" s="52"/>
      <c r="G567" s="52"/>
      <c r="H567" s="52"/>
      <c r="I567" s="52"/>
      <c r="J567" s="52"/>
      <c r="K567" s="52"/>
    </row>
    <row r="568" spans="4:11" ht="12.75" x14ac:dyDescent="0.2">
      <c r="D568" s="52"/>
      <c r="E568" s="52"/>
      <c r="F568" s="52"/>
      <c r="G568" s="52"/>
      <c r="H568" s="52"/>
      <c r="I568" s="52"/>
      <c r="J568" s="52"/>
      <c r="K568" s="52"/>
    </row>
    <row r="569" spans="4:11" ht="12.75" x14ac:dyDescent="0.2">
      <c r="D569" s="52"/>
      <c r="E569" s="52"/>
      <c r="F569" s="52"/>
      <c r="G569" s="52"/>
      <c r="H569" s="52"/>
      <c r="I569" s="52"/>
      <c r="J569" s="52"/>
      <c r="K569" s="52"/>
    </row>
    <row r="570" spans="4:11" ht="12.75" x14ac:dyDescent="0.2">
      <c r="D570" s="52"/>
      <c r="E570" s="52"/>
      <c r="F570" s="52"/>
      <c r="G570" s="52"/>
      <c r="H570" s="52"/>
      <c r="I570" s="52"/>
      <c r="J570" s="52"/>
      <c r="K570" s="52"/>
    </row>
    <row r="571" spans="4:11" ht="12.75" x14ac:dyDescent="0.2">
      <c r="D571" s="52"/>
      <c r="E571" s="52"/>
      <c r="F571" s="52"/>
      <c r="G571" s="52"/>
      <c r="H571" s="52"/>
      <c r="I571" s="52"/>
      <c r="J571" s="52"/>
      <c r="K571" s="52"/>
    </row>
    <row r="572" spans="4:11" ht="12.75" x14ac:dyDescent="0.2">
      <c r="D572" s="52"/>
      <c r="E572" s="52"/>
      <c r="F572" s="52"/>
      <c r="G572" s="52"/>
      <c r="H572" s="52"/>
      <c r="I572" s="52"/>
      <c r="J572" s="52"/>
      <c r="K572" s="52"/>
    </row>
    <row r="573" spans="4:11" ht="12.75" x14ac:dyDescent="0.2">
      <c r="D573" s="52"/>
      <c r="E573" s="52"/>
      <c r="F573" s="52"/>
      <c r="G573" s="52"/>
      <c r="H573" s="52"/>
      <c r="I573" s="52"/>
      <c r="J573" s="52"/>
      <c r="K573" s="52"/>
    </row>
    <row r="574" spans="4:11" ht="12.75" x14ac:dyDescent="0.2">
      <c r="D574" s="52"/>
      <c r="E574" s="52"/>
      <c r="F574" s="52"/>
      <c r="G574" s="52"/>
      <c r="H574" s="52"/>
      <c r="I574" s="52"/>
      <c r="J574" s="52"/>
      <c r="K574" s="52"/>
    </row>
    <row r="575" spans="4:11" ht="12.75" x14ac:dyDescent="0.2">
      <c r="D575" s="52"/>
      <c r="E575" s="52"/>
      <c r="F575" s="52"/>
      <c r="G575" s="52"/>
      <c r="H575" s="52"/>
      <c r="I575" s="52"/>
      <c r="J575" s="52"/>
      <c r="K575" s="52"/>
    </row>
    <row r="576" spans="4:11" ht="12.75" x14ac:dyDescent="0.2">
      <c r="D576" s="52"/>
      <c r="E576" s="52"/>
      <c r="F576" s="52"/>
      <c r="G576" s="52"/>
      <c r="H576" s="52"/>
      <c r="I576" s="52"/>
      <c r="J576" s="52"/>
      <c r="K576" s="52"/>
    </row>
    <row r="577" spans="4:11" ht="12.75" x14ac:dyDescent="0.2">
      <c r="D577" s="52"/>
      <c r="E577" s="52"/>
      <c r="F577" s="52"/>
      <c r="G577" s="52"/>
      <c r="H577" s="52"/>
      <c r="I577" s="52"/>
      <c r="J577" s="52"/>
      <c r="K577" s="52"/>
    </row>
    <row r="578" spans="4:11" ht="12.75" x14ac:dyDescent="0.2">
      <c r="D578" s="52"/>
      <c r="E578" s="52"/>
      <c r="F578" s="52"/>
      <c r="G578" s="52"/>
      <c r="H578" s="52"/>
      <c r="I578" s="52"/>
      <c r="J578" s="52"/>
      <c r="K578" s="52"/>
    </row>
    <row r="579" spans="4:11" ht="12.75" x14ac:dyDescent="0.2">
      <c r="D579" s="52"/>
      <c r="E579" s="52"/>
      <c r="F579" s="52"/>
      <c r="G579" s="52"/>
      <c r="H579" s="52"/>
      <c r="I579" s="52"/>
      <c r="J579" s="52"/>
      <c r="K579" s="52"/>
    </row>
    <row r="580" spans="4:11" ht="12.75" x14ac:dyDescent="0.2">
      <c r="D580" s="52"/>
      <c r="E580" s="52"/>
      <c r="F580" s="52"/>
      <c r="G580" s="52"/>
      <c r="H580" s="52"/>
      <c r="I580" s="52"/>
      <c r="J580" s="52"/>
      <c r="K580" s="52"/>
    </row>
    <row r="581" spans="4:11" ht="12.75" x14ac:dyDescent="0.2">
      <c r="D581" s="52"/>
      <c r="E581" s="52"/>
      <c r="F581" s="52"/>
      <c r="G581" s="52"/>
      <c r="H581" s="52"/>
      <c r="I581" s="52"/>
      <c r="J581" s="52"/>
      <c r="K581" s="52"/>
    </row>
    <row r="582" spans="4:11" ht="12.75" x14ac:dyDescent="0.2">
      <c r="D582" s="52"/>
      <c r="E582" s="52"/>
      <c r="F582" s="52"/>
      <c r="G582" s="52"/>
      <c r="H582" s="52"/>
      <c r="I582" s="52"/>
      <c r="J582" s="52"/>
      <c r="K582" s="52"/>
    </row>
    <row r="583" spans="4:11" ht="12.75" x14ac:dyDescent="0.2">
      <c r="D583" s="52"/>
      <c r="E583" s="52"/>
      <c r="F583" s="52"/>
      <c r="G583" s="52"/>
      <c r="H583" s="52"/>
      <c r="I583" s="52"/>
      <c r="J583" s="52"/>
      <c r="K583" s="52"/>
    </row>
    <row r="584" spans="4:11" ht="12.75" x14ac:dyDescent="0.2">
      <c r="D584" s="52"/>
      <c r="E584" s="52"/>
      <c r="F584" s="52"/>
      <c r="G584" s="52"/>
      <c r="H584" s="52"/>
      <c r="I584" s="52"/>
      <c r="J584" s="52"/>
      <c r="K584" s="52"/>
    </row>
    <row r="585" spans="4:11" ht="12.75" x14ac:dyDescent="0.2">
      <c r="D585" s="52"/>
      <c r="E585" s="52"/>
      <c r="F585" s="52"/>
      <c r="G585" s="52"/>
      <c r="H585" s="52"/>
      <c r="I585" s="52"/>
      <c r="J585" s="52"/>
      <c r="K585" s="52"/>
    </row>
    <row r="586" spans="4:11" ht="12.75" x14ac:dyDescent="0.2">
      <c r="D586" s="52"/>
      <c r="E586" s="52"/>
      <c r="F586" s="52"/>
      <c r="G586" s="52"/>
      <c r="H586" s="52"/>
      <c r="I586" s="52"/>
      <c r="J586" s="52"/>
      <c r="K586" s="52"/>
    </row>
    <row r="587" spans="4:11" ht="12.75" x14ac:dyDescent="0.2">
      <c r="D587" s="52"/>
      <c r="E587" s="52"/>
      <c r="F587" s="52"/>
      <c r="G587" s="52"/>
      <c r="H587" s="52"/>
      <c r="I587" s="52"/>
      <c r="J587" s="52"/>
      <c r="K587" s="52"/>
    </row>
    <row r="588" spans="4:11" ht="12.75" x14ac:dyDescent="0.2">
      <c r="D588" s="52"/>
      <c r="E588" s="52"/>
      <c r="F588" s="52"/>
      <c r="G588" s="52"/>
      <c r="H588" s="52"/>
      <c r="I588" s="52"/>
      <c r="J588" s="52"/>
      <c r="K588" s="52"/>
    </row>
    <row r="589" spans="4:11" ht="12.75" x14ac:dyDescent="0.2">
      <c r="D589" s="52"/>
      <c r="E589" s="52"/>
      <c r="F589" s="52"/>
      <c r="G589" s="52"/>
      <c r="H589" s="52"/>
      <c r="I589" s="52"/>
      <c r="J589" s="52"/>
      <c r="K589" s="52"/>
    </row>
    <row r="590" spans="4:11" ht="12.75" x14ac:dyDescent="0.2">
      <c r="D590" s="52"/>
      <c r="E590" s="52"/>
      <c r="F590" s="52"/>
      <c r="G590" s="52"/>
      <c r="H590" s="52"/>
      <c r="I590" s="52"/>
      <c r="J590" s="52"/>
      <c r="K590" s="52"/>
    </row>
    <row r="591" spans="4:11" ht="12.75" x14ac:dyDescent="0.2">
      <c r="D591" s="52"/>
      <c r="E591" s="52"/>
      <c r="F591" s="52"/>
      <c r="G591" s="52"/>
      <c r="H591" s="52"/>
      <c r="I591" s="52"/>
      <c r="J591" s="52"/>
      <c r="K591" s="52"/>
    </row>
    <row r="592" spans="4:11" ht="12.75" x14ac:dyDescent="0.2">
      <c r="D592" s="52"/>
      <c r="E592" s="52"/>
      <c r="F592" s="52"/>
      <c r="G592" s="52"/>
      <c r="H592" s="52"/>
      <c r="I592" s="52"/>
      <c r="J592" s="52"/>
      <c r="K592" s="52"/>
    </row>
    <row r="593" spans="4:11" ht="12.75" x14ac:dyDescent="0.2">
      <c r="D593" s="52"/>
      <c r="E593" s="52"/>
      <c r="F593" s="52"/>
      <c r="G593" s="52"/>
      <c r="H593" s="52"/>
      <c r="I593" s="52"/>
      <c r="J593" s="52"/>
      <c r="K593" s="52"/>
    </row>
    <row r="594" spans="4:11" ht="12.75" x14ac:dyDescent="0.2">
      <c r="D594" s="52"/>
      <c r="E594" s="52"/>
      <c r="F594" s="52"/>
      <c r="G594" s="52"/>
      <c r="H594" s="52"/>
      <c r="I594" s="52"/>
      <c r="J594" s="52"/>
      <c r="K594" s="52"/>
    </row>
    <row r="595" spans="4:11" ht="12.75" x14ac:dyDescent="0.2">
      <c r="D595" s="52"/>
      <c r="E595" s="52"/>
      <c r="F595" s="52"/>
      <c r="G595" s="52"/>
      <c r="H595" s="52"/>
      <c r="I595" s="52"/>
      <c r="J595" s="52"/>
      <c r="K595" s="52"/>
    </row>
    <row r="596" spans="4:11" ht="12.75" x14ac:dyDescent="0.2">
      <c r="D596" s="52"/>
      <c r="E596" s="52"/>
      <c r="F596" s="52"/>
      <c r="G596" s="52"/>
      <c r="H596" s="52"/>
      <c r="I596" s="52"/>
      <c r="J596" s="52"/>
      <c r="K596" s="52"/>
    </row>
    <row r="597" spans="4:11" ht="12.75" x14ac:dyDescent="0.2">
      <c r="D597" s="52"/>
      <c r="E597" s="52"/>
      <c r="F597" s="52"/>
      <c r="G597" s="52"/>
      <c r="H597" s="52"/>
      <c r="I597" s="52"/>
      <c r="J597" s="52"/>
      <c r="K597" s="52"/>
    </row>
    <row r="598" spans="4:11" ht="12.75" x14ac:dyDescent="0.2">
      <c r="D598" s="52"/>
      <c r="E598" s="52"/>
      <c r="F598" s="52"/>
      <c r="G598" s="52"/>
      <c r="H598" s="52"/>
      <c r="I598" s="52"/>
      <c r="J598" s="52"/>
      <c r="K598" s="52"/>
    </row>
    <row r="599" spans="4:11" ht="12.75" x14ac:dyDescent="0.2">
      <c r="D599" s="52"/>
      <c r="E599" s="52"/>
      <c r="F599" s="52"/>
      <c r="G599" s="52"/>
      <c r="H599" s="52"/>
      <c r="I599" s="52"/>
      <c r="J599" s="52"/>
      <c r="K599" s="52"/>
    </row>
    <row r="600" spans="4:11" ht="12.75" x14ac:dyDescent="0.2">
      <c r="D600" s="52"/>
      <c r="E600" s="52"/>
      <c r="F600" s="52"/>
      <c r="G600" s="52"/>
      <c r="H600" s="52"/>
      <c r="I600" s="52"/>
      <c r="J600" s="52"/>
      <c r="K600" s="52"/>
    </row>
    <row r="601" spans="4:11" ht="12.75" x14ac:dyDescent="0.2">
      <c r="D601" s="52"/>
      <c r="E601" s="52"/>
      <c r="F601" s="52"/>
      <c r="G601" s="52"/>
      <c r="H601" s="52"/>
      <c r="I601" s="52"/>
      <c r="J601" s="52"/>
      <c r="K601" s="52"/>
    </row>
    <row r="602" spans="4:11" ht="12.75" x14ac:dyDescent="0.2">
      <c r="D602" s="52"/>
      <c r="E602" s="52"/>
      <c r="F602" s="52"/>
      <c r="G602" s="52"/>
      <c r="H602" s="52"/>
      <c r="I602" s="52"/>
      <c r="J602" s="52"/>
      <c r="K602" s="52"/>
    </row>
    <row r="603" spans="4:11" ht="12.75" x14ac:dyDescent="0.2">
      <c r="D603" s="52"/>
      <c r="E603" s="52"/>
      <c r="F603" s="52"/>
      <c r="G603" s="52"/>
      <c r="H603" s="52"/>
      <c r="I603" s="52"/>
      <c r="J603" s="52"/>
      <c r="K603" s="52"/>
    </row>
    <row r="604" spans="4:11" ht="12.75" x14ac:dyDescent="0.2">
      <c r="D604" s="52"/>
      <c r="E604" s="52"/>
      <c r="F604" s="52"/>
      <c r="G604" s="52"/>
      <c r="H604" s="52"/>
      <c r="I604" s="52"/>
      <c r="J604" s="52"/>
      <c r="K604" s="52"/>
    </row>
    <row r="605" spans="4:11" ht="12.75" x14ac:dyDescent="0.2">
      <c r="D605" s="52"/>
      <c r="E605" s="52"/>
      <c r="F605" s="52"/>
      <c r="G605" s="52"/>
      <c r="H605" s="52"/>
      <c r="I605" s="52"/>
      <c r="J605" s="52"/>
      <c r="K605" s="52"/>
    </row>
    <row r="606" spans="4:11" ht="12.75" x14ac:dyDescent="0.2">
      <c r="D606" s="52"/>
      <c r="E606" s="52"/>
      <c r="F606" s="52"/>
      <c r="G606" s="52"/>
      <c r="H606" s="52"/>
      <c r="I606" s="52"/>
      <c r="J606" s="52"/>
      <c r="K606" s="52"/>
    </row>
    <row r="607" spans="4:11" ht="12.75" x14ac:dyDescent="0.2">
      <c r="D607" s="52"/>
      <c r="E607" s="52"/>
      <c r="F607" s="52"/>
      <c r="G607" s="52"/>
      <c r="H607" s="52"/>
      <c r="I607" s="52"/>
      <c r="J607" s="52"/>
      <c r="K607" s="52"/>
    </row>
    <row r="608" spans="4:11" ht="12.75" x14ac:dyDescent="0.2">
      <c r="D608" s="52"/>
      <c r="E608" s="52"/>
      <c r="F608" s="52"/>
      <c r="G608" s="52"/>
      <c r="H608" s="52"/>
      <c r="I608" s="52"/>
      <c r="J608" s="52"/>
      <c r="K608" s="52"/>
    </row>
    <row r="609" spans="4:11" ht="12.75" x14ac:dyDescent="0.2">
      <c r="D609" s="52"/>
      <c r="E609" s="52"/>
      <c r="F609" s="52"/>
      <c r="G609" s="52"/>
      <c r="H609" s="52"/>
      <c r="I609" s="52"/>
      <c r="J609" s="52"/>
      <c r="K609" s="52"/>
    </row>
    <row r="610" spans="4:11" ht="12.75" x14ac:dyDescent="0.2">
      <c r="D610" s="52"/>
      <c r="E610" s="52"/>
      <c r="F610" s="52"/>
      <c r="G610" s="52"/>
      <c r="H610" s="52"/>
      <c r="I610" s="52"/>
      <c r="J610" s="52"/>
      <c r="K610" s="52"/>
    </row>
    <row r="611" spans="4:11" ht="12.75" x14ac:dyDescent="0.2">
      <c r="D611" s="52"/>
      <c r="E611" s="52"/>
      <c r="F611" s="52"/>
      <c r="G611" s="52"/>
      <c r="H611" s="52"/>
      <c r="I611" s="52"/>
      <c r="J611" s="52"/>
      <c r="K611" s="52"/>
    </row>
    <row r="612" spans="4:11" ht="12.75" x14ac:dyDescent="0.2">
      <c r="D612" s="52"/>
      <c r="E612" s="52"/>
      <c r="F612" s="52"/>
      <c r="G612" s="52"/>
      <c r="H612" s="52"/>
      <c r="I612" s="52"/>
      <c r="J612" s="52"/>
      <c r="K612" s="52"/>
    </row>
    <row r="613" spans="4:11" ht="12.75" x14ac:dyDescent="0.2">
      <c r="D613" s="52"/>
      <c r="E613" s="52"/>
      <c r="F613" s="52"/>
      <c r="G613" s="52"/>
      <c r="H613" s="52"/>
      <c r="I613" s="52"/>
      <c r="J613" s="52"/>
      <c r="K613" s="52"/>
    </row>
    <row r="614" spans="4:11" ht="12.75" x14ac:dyDescent="0.2">
      <c r="D614" s="52"/>
      <c r="E614" s="52"/>
      <c r="F614" s="52"/>
      <c r="G614" s="52"/>
      <c r="H614" s="52"/>
      <c r="I614" s="52"/>
      <c r="J614" s="52"/>
      <c r="K614" s="52"/>
    </row>
    <row r="615" spans="4:11" ht="12.75" x14ac:dyDescent="0.2">
      <c r="D615" s="52"/>
      <c r="E615" s="52"/>
      <c r="F615" s="52"/>
      <c r="G615" s="52"/>
      <c r="H615" s="52"/>
      <c r="I615" s="52"/>
      <c r="J615" s="52"/>
      <c r="K615" s="52"/>
    </row>
    <row r="616" spans="4:11" ht="12.75" x14ac:dyDescent="0.2">
      <c r="D616" s="52"/>
      <c r="E616" s="52"/>
      <c r="F616" s="52"/>
      <c r="G616" s="52"/>
      <c r="H616" s="52"/>
      <c r="I616" s="52"/>
      <c r="J616" s="52"/>
      <c r="K616" s="52"/>
    </row>
    <row r="617" spans="4:11" ht="12.75" x14ac:dyDescent="0.2">
      <c r="D617" s="52"/>
      <c r="E617" s="52"/>
      <c r="F617" s="52"/>
      <c r="G617" s="52"/>
      <c r="H617" s="52"/>
      <c r="I617" s="52"/>
      <c r="J617" s="52"/>
      <c r="K617" s="52"/>
    </row>
    <row r="618" spans="4:11" ht="12.75" x14ac:dyDescent="0.2">
      <c r="D618" s="52"/>
      <c r="E618" s="52"/>
      <c r="F618" s="52"/>
      <c r="G618" s="52"/>
      <c r="H618" s="52"/>
      <c r="I618" s="52"/>
      <c r="J618" s="52"/>
      <c r="K618" s="52"/>
    </row>
    <row r="619" spans="4:11" ht="12.75" x14ac:dyDescent="0.2">
      <c r="D619" s="52"/>
      <c r="E619" s="52"/>
      <c r="F619" s="52"/>
      <c r="G619" s="52"/>
      <c r="H619" s="52"/>
      <c r="I619" s="52"/>
      <c r="J619" s="52"/>
      <c r="K619" s="52"/>
    </row>
    <row r="620" spans="4:11" ht="12.75" x14ac:dyDescent="0.2">
      <c r="D620" s="52"/>
      <c r="E620" s="52"/>
      <c r="F620" s="52"/>
      <c r="G620" s="52"/>
      <c r="H620" s="52"/>
      <c r="I620" s="52"/>
      <c r="J620" s="52"/>
      <c r="K620" s="52"/>
    </row>
    <row r="621" spans="4:11" ht="12.75" x14ac:dyDescent="0.2">
      <c r="D621" s="52"/>
      <c r="E621" s="52"/>
      <c r="F621" s="52"/>
      <c r="G621" s="52"/>
      <c r="H621" s="52"/>
      <c r="I621" s="52"/>
      <c r="J621" s="52"/>
      <c r="K621" s="52"/>
    </row>
    <row r="622" spans="4:11" ht="12.75" x14ac:dyDescent="0.2">
      <c r="D622" s="52"/>
      <c r="E622" s="52"/>
      <c r="F622" s="52"/>
      <c r="G622" s="52"/>
      <c r="H622" s="52"/>
      <c r="I622" s="52"/>
      <c r="J622" s="52"/>
      <c r="K622" s="52"/>
    </row>
    <row r="623" spans="4:11" ht="12.75" x14ac:dyDescent="0.2">
      <c r="D623" s="52"/>
      <c r="E623" s="52"/>
      <c r="F623" s="52"/>
      <c r="G623" s="52"/>
      <c r="H623" s="52"/>
      <c r="I623" s="52"/>
      <c r="J623" s="52"/>
      <c r="K623" s="52"/>
    </row>
    <row r="624" spans="4:11" ht="12.75" x14ac:dyDescent="0.2">
      <c r="D624" s="52"/>
      <c r="E624" s="52"/>
      <c r="F624" s="52"/>
      <c r="G624" s="52"/>
      <c r="H624" s="52"/>
      <c r="I624" s="52"/>
      <c r="J624" s="52"/>
      <c r="K624" s="52"/>
    </row>
    <row r="625" spans="4:11" ht="12.75" x14ac:dyDescent="0.2">
      <c r="D625" s="52"/>
      <c r="E625" s="52"/>
      <c r="F625" s="52"/>
      <c r="G625" s="52"/>
      <c r="H625" s="52"/>
      <c r="I625" s="52"/>
      <c r="J625" s="52"/>
      <c r="K625" s="52"/>
    </row>
    <row r="626" spans="4:11" ht="12.75" x14ac:dyDescent="0.2">
      <c r="D626" s="52"/>
      <c r="E626" s="52"/>
      <c r="F626" s="52"/>
      <c r="G626" s="52"/>
      <c r="H626" s="52"/>
      <c r="I626" s="52"/>
      <c r="J626" s="52"/>
      <c r="K626" s="52"/>
    </row>
    <row r="627" spans="4:11" ht="12.75" x14ac:dyDescent="0.2">
      <c r="D627" s="52"/>
      <c r="E627" s="52"/>
      <c r="F627" s="52"/>
      <c r="G627" s="52"/>
      <c r="H627" s="52"/>
      <c r="I627" s="52"/>
      <c r="J627" s="52"/>
      <c r="K627" s="52"/>
    </row>
    <row r="628" spans="4:11" ht="12.75" x14ac:dyDescent="0.2">
      <c r="D628" s="52"/>
      <c r="E628" s="52"/>
      <c r="F628" s="52"/>
      <c r="G628" s="52"/>
      <c r="H628" s="52"/>
      <c r="I628" s="52"/>
      <c r="J628" s="52"/>
      <c r="K628" s="52"/>
    </row>
    <row r="629" spans="4:11" ht="12.75" x14ac:dyDescent="0.2">
      <c r="D629" s="52"/>
      <c r="E629" s="52"/>
      <c r="F629" s="52"/>
      <c r="G629" s="52"/>
      <c r="H629" s="52"/>
      <c r="I629" s="52"/>
      <c r="J629" s="52"/>
      <c r="K629" s="52"/>
    </row>
    <row r="630" spans="4:11" ht="12.75" x14ac:dyDescent="0.2">
      <c r="D630" s="52"/>
      <c r="E630" s="52"/>
      <c r="F630" s="52"/>
      <c r="G630" s="52"/>
      <c r="H630" s="52"/>
      <c r="I630" s="52"/>
      <c r="J630" s="52"/>
      <c r="K630" s="52"/>
    </row>
    <row r="631" spans="4:11" ht="12.75" x14ac:dyDescent="0.2">
      <c r="D631" s="52"/>
      <c r="E631" s="52"/>
      <c r="F631" s="52"/>
      <c r="G631" s="52"/>
      <c r="H631" s="52"/>
      <c r="I631" s="52"/>
      <c r="J631" s="52"/>
      <c r="K631" s="52"/>
    </row>
    <row r="632" spans="4:11" ht="12.75" x14ac:dyDescent="0.2">
      <c r="D632" s="52"/>
      <c r="E632" s="52"/>
      <c r="F632" s="52"/>
      <c r="G632" s="52"/>
      <c r="H632" s="52"/>
      <c r="I632" s="52"/>
      <c r="J632" s="52"/>
      <c r="K632" s="52"/>
    </row>
    <row r="633" spans="4:11" ht="12.75" x14ac:dyDescent="0.2">
      <c r="D633" s="52"/>
      <c r="E633" s="52"/>
      <c r="F633" s="52"/>
      <c r="G633" s="52"/>
      <c r="H633" s="52"/>
      <c r="I633" s="52"/>
      <c r="J633" s="52"/>
      <c r="K633" s="52"/>
    </row>
    <row r="634" spans="4:11" ht="12.75" x14ac:dyDescent="0.2">
      <c r="D634" s="52"/>
      <c r="E634" s="52"/>
      <c r="F634" s="52"/>
      <c r="G634" s="52"/>
      <c r="H634" s="52"/>
      <c r="I634" s="52"/>
      <c r="J634" s="52"/>
      <c r="K634" s="52"/>
    </row>
    <row r="635" spans="4:11" ht="12.75" x14ac:dyDescent="0.2">
      <c r="D635" s="52"/>
      <c r="E635" s="52"/>
      <c r="F635" s="52"/>
      <c r="G635" s="52"/>
      <c r="H635" s="52"/>
      <c r="I635" s="52"/>
      <c r="J635" s="52"/>
      <c r="K635" s="52"/>
    </row>
    <row r="636" spans="4:11" ht="12.75" x14ac:dyDescent="0.2">
      <c r="D636" s="52"/>
      <c r="E636" s="52"/>
      <c r="F636" s="52"/>
      <c r="G636" s="52"/>
      <c r="H636" s="52"/>
      <c r="I636" s="52"/>
      <c r="J636" s="52"/>
      <c r="K636" s="52"/>
    </row>
    <row r="637" spans="4:11" ht="12.75" x14ac:dyDescent="0.2">
      <c r="D637" s="52"/>
      <c r="E637" s="52"/>
      <c r="F637" s="52"/>
      <c r="G637" s="52"/>
      <c r="H637" s="52"/>
      <c r="I637" s="52"/>
      <c r="J637" s="52"/>
      <c r="K637" s="52"/>
    </row>
    <row r="638" spans="4:11" ht="12.75" x14ac:dyDescent="0.2">
      <c r="D638" s="52"/>
      <c r="E638" s="52"/>
      <c r="F638" s="52"/>
      <c r="G638" s="52"/>
      <c r="H638" s="52"/>
      <c r="I638" s="52"/>
      <c r="J638" s="52"/>
      <c r="K638" s="52"/>
    </row>
    <row r="639" spans="4:11" ht="12.75" x14ac:dyDescent="0.2">
      <c r="D639" s="52"/>
      <c r="E639" s="52"/>
      <c r="F639" s="52"/>
      <c r="G639" s="52"/>
      <c r="H639" s="52"/>
      <c r="I639" s="52"/>
      <c r="J639" s="52"/>
      <c r="K639" s="52"/>
    </row>
    <row r="640" spans="4:11" ht="12.75" x14ac:dyDescent="0.2">
      <c r="D640" s="52"/>
      <c r="E640" s="52"/>
      <c r="F640" s="52"/>
      <c r="G640" s="52"/>
      <c r="H640" s="52"/>
      <c r="I640" s="52"/>
      <c r="J640" s="52"/>
      <c r="K640" s="52"/>
    </row>
    <row r="641" spans="4:11" ht="12.75" x14ac:dyDescent="0.2">
      <c r="D641" s="52"/>
      <c r="E641" s="52"/>
      <c r="F641" s="52"/>
      <c r="G641" s="52"/>
      <c r="H641" s="52"/>
      <c r="I641" s="52"/>
      <c r="J641" s="52"/>
      <c r="K641" s="52"/>
    </row>
    <row r="642" spans="4:11" ht="12.75" x14ac:dyDescent="0.2">
      <c r="D642" s="52"/>
      <c r="E642" s="52"/>
      <c r="F642" s="52"/>
      <c r="G642" s="52"/>
      <c r="H642" s="52"/>
      <c r="I642" s="52"/>
      <c r="J642" s="52"/>
      <c r="K642" s="52"/>
    </row>
    <row r="643" spans="4:11" ht="12.75" x14ac:dyDescent="0.2">
      <c r="D643" s="52"/>
      <c r="E643" s="52"/>
      <c r="F643" s="52"/>
      <c r="G643" s="52"/>
      <c r="H643" s="52"/>
      <c r="I643" s="52"/>
      <c r="J643" s="52"/>
      <c r="K643" s="52"/>
    </row>
    <row r="644" spans="4:11" ht="12.75" x14ac:dyDescent="0.2">
      <c r="D644" s="52"/>
      <c r="E644" s="52"/>
      <c r="F644" s="52"/>
      <c r="G644" s="52"/>
      <c r="H644" s="52"/>
      <c r="I644" s="52"/>
      <c r="J644" s="52"/>
      <c r="K644" s="52"/>
    </row>
    <row r="645" spans="4:11" ht="12.75" x14ac:dyDescent="0.2">
      <c r="D645" s="52"/>
      <c r="E645" s="52"/>
      <c r="F645" s="52"/>
      <c r="G645" s="52"/>
      <c r="H645" s="52"/>
      <c r="I645" s="52"/>
      <c r="J645" s="52"/>
      <c r="K645" s="52"/>
    </row>
    <row r="646" spans="4:11" ht="12.75" x14ac:dyDescent="0.2">
      <c r="D646" s="52"/>
      <c r="E646" s="52"/>
      <c r="F646" s="52"/>
      <c r="G646" s="52"/>
      <c r="H646" s="52"/>
      <c r="I646" s="52"/>
      <c r="J646" s="52"/>
      <c r="K646" s="52"/>
    </row>
    <row r="647" spans="4:11" ht="12.75" x14ac:dyDescent="0.2">
      <c r="D647" s="52"/>
      <c r="E647" s="52"/>
      <c r="F647" s="52"/>
      <c r="G647" s="52"/>
      <c r="H647" s="52"/>
      <c r="I647" s="52"/>
      <c r="J647" s="52"/>
      <c r="K647" s="52"/>
    </row>
    <row r="648" spans="4:11" ht="12.75" x14ac:dyDescent="0.2">
      <c r="D648" s="52"/>
      <c r="E648" s="52"/>
      <c r="F648" s="52"/>
      <c r="G648" s="52"/>
      <c r="H648" s="52"/>
      <c r="I648" s="52"/>
      <c r="J648" s="52"/>
      <c r="K648" s="52"/>
    </row>
    <row r="649" spans="4:11" ht="12.75" x14ac:dyDescent="0.2">
      <c r="D649" s="52"/>
      <c r="E649" s="52"/>
      <c r="F649" s="52"/>
      <c r="G649" s="52"/>
      <c r="H649" s="52"/>
      <c r="I649" s="52"/>
      <c r="J649" s="52"/>
      <c r="K649" s="52"/>
    </row>
    <row r="650" spans="4:11" ht="12.75" x14ac:dyDescent="0.2">
      <c r="D650" s="52"/>
      <c r="E650" s="52"/>
      <c r="F650" s="52"/>
      <c r="G650" s="52"/>
      <c r="H650" s="52"/>
      <c r="I650" s="52"/>
      <c r="J650" s="52"/>
      <c r="K650" s="52"/>
    </row>
    <row r="651" spans="4:11" ht="12.75" x14ac:dyDescent="0.2">
      <c r="D651" s="52"/>
      <c r="E651" s="52"/>
      <c r="F651" s="52"/>
      <c r="G651" s="52"/>
      <c r="H651" s="52"/>
      <c r="I651" s="52"/>
      <c r="J651" s="52"/>
      <c r="K651" s="52"/>
    </row>
    <row r="652" spans="4:11" ht="12.75" x14ac:dyDescent="0.2">
      <c r="D652" s="52"/>
      <c r="E652" s="52"/>
      <c r="F652" s="52"/>
      <c r="G652" s="52"/>
      <c r="H652" s="52"/>
      <c r="I652" s="52"/>
      <c r="J652" s="52"/>
      <c r="K652" s="52"/>
    </row>
    <row r="653" spans="4:11" ht="12.75" x14ac:dyDescent="0.2">
      <c r="D653" s="52"/>
      <c r="E653" s="52"/>
      <c r="F653" s="52"/>
      <c r="G653" s="52"/>
      <c r="H653" s="52"/>
      <c r="I653" s="52"/>
      <c r="J653" s="52"/>
      <c r="K653" s="52"/>
    </row>
    <row r="654" spans="4:11" ht="12.75" x14ac:dyDescent="0.2">
      <c r="D654" s="52"/>
      <c r="E654" s="52"/>
      <c r="F654" s="52"/>
      <c r="G654" s="52"/>
      <c r="H654" s="52"/>
      <c r="I654" s="52"/>
      <c r="J654" s="52"/>
      <c r="K654" s="52"/>
    </row>
    <row r="655" spans="4:11" ht="12.75" x14ac:dyDescent="0.2">
      <c r="D655" s="52"/>
      <c r="E655" s="52"/>
      <c r="F655" s="52"/>
      <c r="G655" s="52"/>
      <c r="H655" s="52"/>
      <c r="I655" s="52"/>
      <c r="J655" s="52"/>
      <c r="K655" s="52"/>
    </row>
    <row r="656" spans="4:11" ht="12.75" x14ac:dyDescent="0.2">
      <c r="D656" s="52"/>
      <c r="E656" s="52"/>
      <c r="F656" s="52"/>
      <c r="G656" s="52"/>
      <c r="H656" s="52"/>
      <c r="I656" s="52"/>
      <c r="J656" s="52"/>
      <c r="K656" s="52"/>
    </row>
    <row r="657" spans="4:11" ht="12.75" x14ac:dyDescent="0.2">
      <c r="D657" s="52"/>
      <c r="E657" s="52"/>
      <c r="F657" s="52"/>
      <c r="G657" s="52"/>
      <c r="H657" s="52"/>
      <c r="I657" s="52"/>
      <c r="J657" s="52"/>
      <c r="K657" s="52"/>
    </row>
    <row r="658" spans="4:11" ht="12.75" x14ac:dyDescent="0.2">
      <c r="D658" s="52"/>
      <c r="E658" s="52"/>
      <c r="F658" s="52"/>
      <c r="G658" s="52"/>
      <c r="H658" s="52"/>
      <c r="I658" s="52"/>
      <c r="J658" s="52"/>
      <c r="K658" s="52"/>
    </row>
    <row r="659" spans="4:11" ht="12.75" x14ac:dyDescent="0.2">
      <c r="D659" s="52"/>
      <c r="E659" s="52"/>
      <c r="F659" s="52"/>
      <c r="G659" s="52"/>
      <c r="H659" s="52"/>
      <c r="I659" s="52"/>
      <c r="J659" s="52"/>
      <c r="K659" s="52"/>
    </row>
    <row r="660" spans="4:11" ht="12.75" x14ac:dyDescent="0.2">
      <c r="D660" s="52"/>
      <c r="E660" s="52"/>
      <c r="F660" s="52"/>
      <c r="G660" s="52"/>
      <c r="H660" s="52"/>
      <c r="I660" s="52"/>
      <c r="J660" s="52"/>
      <c r="K660" s="52"/>
    </row>
    <row r="661" spans="4:11" ht="12.75" x14ac:dyDescent="0.2">
      <c r="D661" s="52"/>
      <c r="E661" s="52"/>
      <c r="F661" s="52"/>
      <c r="G661" s="52"/>
      <c r="H661" s="52"/>
      <c r="I661" s="52"/>
      <c r="J661" s="52"/>
      <c r="K661" s="52"/>
    </row>
    <row r="662" spans="4:11" ht="12.75" x14ac:dyDescent="0.2">
      <c r="D662" s="52"/>
      <c r="E662" s="52"/>
      <c r="F662" s="52"/>
      <c r="G662" s="52"/>
      <c r="H662" s="52"/>
      <c r="I662" s="52"/>
      <c r="J662" s="52"/>
      <c r="K662" s="52"/>
    </row>
    <row r="663" spans="4:11" ht="12.75" x14ac:dyDescent="0.2">
      <c r="D663" s="52"/>
      <c r="E663" s="52"/>
      <c r="F663" s="52"/>
      <c r="G663" s="52"/>
      <c r="H663" s="52"/>
      <c r="I663" s="52"/>
      <c r="J663" s="52"/>
      <c r="K663" s="52"/>
    </row>
    <row r="664" spans="4:11" ht="12.75" x14ac:dyDescent="0.2">
      <c r="D664" s="52"/>
      <c r="E664" s="52"/>
      <c r="F664" s="52"/>
      <c r="G664" s="52"/>
      <c r="H664" s="52"/>
      <c r="I664" s="52"/>
      <c r="J664" s="52"/>
      <c r="K664" s="52"/>
    </row>
    <row r="665" spans="4:11" ht="12.75" x14ac:dyDescent="0.2">
      <c r="D665" s="52"/>
      <c r="E665" s="52"/>
      <c r="F665" s="52"/>
      <c r="G665" s="52"/>
      <c r="H665" s="52"/>
      <c r="I665" s="52"/>
      <c r="J665" s="52"/>
      <c r="K665" s="52"/>
    </row>
    <row r="666" spans="4:11" ht="12.75" x14ac:dyDescent="0.2">
      <c r="D666" s="52"/>
      <c r="E666" s="52"/>
      <c r="F666" s="52"/>
      <c r="G666" s="52"/>
      <c r="H666" s="52"/>
      <c r="I666" s="52"/>
      <c r="J666" s="52"/>
      <c r="K666" s="52"/>
    </row>
    <row r="667" spans="4:11" ht="12.75" x14ac:dyDescent="0.2">
      <c r="D667" s="52"/>
      <c r="E667" s="52"/>
      <c r="F667" s="52"/>
      <c r="G667" s="52"/>
      <c r="H667" s="52"/>
      <c r="I667" s="52"/>
      <c r="J667" s="52"/>
      <c r="K667" s="52"/>
    </row>
    <row r="668" spans="4:11" ht="12.75" x14ac:dyDescent="0.2">
      <c r="D668" s="52"/>
      <c r="E668" s="52"/>
      <c r="F668" s="52"/>
      <c r="G668" s="52"/>
      <c r="H668" s="52"/>
      <c r="I668" s="52"/>
      <c r="J668" s="52"/>
      <c r="K668" s="52"/>
    </row>
    <row r="669" spans="4:11" ht="12.75" x14ac:dyDescent="0.2">
      <c r="D669" s="52"/>
      <c r="E669" s="52"/>
      <c r="F669" s="52"/>
      <c r="G669" s="52"/>
      <c r="H669" s="52"/>
      <c r="I669" s="52"/>
      <c r="J669" s="52"/>
      <c r="K669" s="52"/>
    </row>
    <row r="670" spans="4:11" ht="12.75" x14ac:dyDescent="0.2">
      <c r="D670" s="52"/>
      <c r="E670" s="52"/>
      <c r="F670" s="52"/>
      <c r="G670" s="52"/>
      <c r="H670" s="52"/>
      <c r="I670" s="52"/>
      <c r="J670" s="52"/>
      <c r="K670" s="52"/>
    </row>
    <row r="671" spans="4:11" ht="12.75" x14ac:dyDescent="0.2">
      <c r="D671" s="52"/>
      <c r="E671" s="52"/>
      <c r="F671" s="52"/>
      <c r="G671" s="52"/>
      <c r="H671" s="52"/>
      <c r="I671" s="52"/>
      <c r="J671" s="52"/>
      <c r="K671" s="52"/>
    </row>
    <row r="672" spans="4:11" ht="12.75" x14ac:dyDescent="0.2">
      <c r="D672" s="52"/>
      <c r="E672" s="52"/>
      <c r="F672" s="52"/>
      <c r="G672" s="52"/>
      <c r="H672" s="52"/>
      <c r="I672" s="52"/>
      <c r="J672" s="52"/>
      <c r="K672" s="52"/>
    </row>
    <row r="673" spans="4:11" ht="12.75" x14ac:dyDescent="0.2">
      <c r="D673" s="52"/>
      <c r="E673" s="52"/>
      <c r="F673" s="52"/>
      <c r="G673" s="52"/>
      <c r="H673" s="52"/>
      <c r="I673" s="52"/>
      <c r="J673" s="52"/>
      <c r="K673" s="52"/>
    </row>
    <row r="674" spans="4:11" ht="12.75" x14ac:dyDescent="0.2">
      <c r="D674" s="52"/>
      <c r="E674" s="52"/>
      <c r="F674" s="52"/>
      <c r="G674" s="52"/>
      <c r="H674" s="52"/>
      <c r="I674" s="52"/>
      <c r="J674" s="52"/>
      <c r="K674" s="52"/>
    </row>
    <row r="675" spans="4:11" ht="12.75" x14ac:dyDescent="0.2">
      <c r="D675" s="52"/>
      <c r="E675" s="52"/>
      <c r="F675" s="52"/>
      <c r="G675" s="52"/>
      <c r="H675" s="52"/>
      <c r="I675" s="52"/>
      <c r="J675" s="52"/>
      <c r="K675" s="52"/>
    </row>
    <row r="676" spans="4:11" ht="12.75" x14ac:dyDescent="0.2">
      <c r="D676" s="52"/>
      <c r="E676" s="52"/>
      <c r="F676" s="52"/>
      <c r="G676" s="52"/>
      <c r="H676" s="52"/>
      <c r="I676" s="52"/>
      <c r="J676" s="52"/>
      <c r="K676" s="52"/>
    </row>
    <row r="677" spans="4:11" ht="12.75" x14ac:dyDescent="0.2">
      <c r="D677" s="52"/>
      <c r="E677" s="52"/>
      <c r="F677" s="52"/>
      <c r="G677" s="52"/>
      <c r="H677" s="52"/>
      <c r="I677" s="52"/>
      <c r="J677" s="52"/>
      <c r="K677" s="52"/>
    </row>
    <row r="678" spans="4:11" ht="12.75" x14ac:dyDescent="0.2">
      <c r="D678" s="52"/>
      <c r="E678" s="52"/>
      <c r="F678" s="52"/>
      <c r="G678" s="52"/>
      <c r="H678" s="52"/>
      <c r="I678" s="52"/>
      <c r="J678" s="52"/>
      <c r="K678" s="52"/>
    </row>
    <row r="679" spans="4:11" ht="12.75" x14ac:dyDescent="0.2">
      <c r="D679" s="52"/>
      <c r="E679" s="52"/>
      <c r="F679" s="52"/>
      <c r="G679" s="52"/>
      <c r="H679" s="52"/>
      <c r="I679" s="52"/>
      <c r="J679" s="52"/>
      <c r="K679" s="52"/>
    </row>
    <row r="680" spans="4:11" ht="12.75" x14ac:dyDescent="0.2">
      <c r="D680" s="52"/>
      <c r="E680" s="52"/>
      <c r="F680" s="52"/>
      <c r="G680" s="52"/>
      <c r="H680" s="52"/>
      <c r="I680" s="52"/>
      <c r="J680" s="52"/>
      <c r="K680" s="52"/>
    </row>
    <row r="681" spans="4:11" ht="12.75" x14ac:dyDescent="0.2">
      <c r="D681" s="52"/>
      <c r="E681" s="52"/>
      <c r="F681" s="52"/>
      <c r="G681" s="52"/>
      <c r="H681" s="52"/>
      <c r="I681" s="52"/>
      <c r="J681" s="52"/>
      <c r="K681" s="52"/>
    </row>
    <row r="682" spans="4:11" ht="12.75" x14ac:dyDescent="0.2">
      <c r="D682" s="52"/>
      <c r="E682" s="52"/>
      <c r="F682" s="52"/>
      <c r="G682" s="52"/>
      <c r="H682" s="52"/>
      <c r="I682" s="52"/>
      <c r="J682" s="52"/>
      <c r="K682" s="52"/>
    </row>
    <row r="683" spans="4:11" ht="12.75" x14ac:dyDescent="0.2">
      <c r="D683" s="52"/>
      <c r="E683" s="52"/>
      <c r="F683" s="52"/>
      <c r="G683" s="52"/>
      <c r="H683" s="52"/>
      <c r="I683" s="52"/>
      <c r="J683" s="52"/>
      <c r="K683" s="52"/>
    </row>
    <row r="684" spans="4:11" ht="12.75" x14ac:dyDescent="0.2">
      <c r="D684" s="52"/>
      <c r="E684" s="52"/>
      <c r="F684" s="52"/>
      <c r="G684" s="52"/>
      <c r="H684" s="52"/>
      <c r="I684" s="52"/>
      <c r="J684" s="52"/>
      <c r="K684" s="52"/>
    </row>
    <row r="685" spans="4:11" ht="12.75" x14ac:dyDescent="0.2">
      <c r="D685" s="52"/>
      <c r="E685" s="52"/>
      <c r="F685" s="52"/>
      <c r="G685" s="52"/>
      <c r="H685" s="52"/>
      <c r="I685" s="52"/>
      <c r="J685" s="52"/>
      <c r="K685" s="52"/>
    </row>
    <row r="686" spans="4:11" ht="12.75" x14ac:dyDescent="0.2">
      <c r="D686" s="52"/>
      <c r="E686" s="52"/>
      <c r="F686" s="52"/>
      <c r="G686" s="52"/>
      <c r="H686" s="52"/>
      <c r="I686" s="52"/>
      <c r="J686" s="52"/>
      <c r="K686" s="52"/>
    </row>
    <row r="687" spans="4:11" ht="12.75" x14ac:dyDescent="0.2">
      <c r="D687" s="52"/>
      <c r="E687" s="52"/>
      <c r="F687" s="52"/>
      <c r="G687" s="52"/>
      <c r="H687" s="52"/>
      <c r="I687" s="52"/>
      <c r="J687" s="52"/>
      <c r="K687" s="52"/>
    </row>
    <row r="688" spans="4:11" ht="12.75" x14ac:dyDescent="0.2">
      <c r="D688" s="52"/>
      <c r="E688" s="52"/>
      <c r="F688" s="52"/>
      <c r="G688" s="52"/>
      <c r="H688" s="52"/>
      <c r="I688" s="52"/>
      <c r="J688" s="52"/>
      <c r="K688" s="52"/>
    </row>
    <row r="689" spans="4:11" ht="12.75" x14ac:dyDescent="0.2">
      <c r="D689" s="52"/>
      <c r="E689" s="52"/>
      <c r="F689" s="52"/>
      <c r="G689" s="52"/>
      <c r="H689" s="52"/>
      <c r="I689" s="52"/>
      <c r="J689" s="52"/>
      <c r="K689" s="52"/>
    </row>
    <row r="690" spans="4:11" ht="12.75" x14ac:dyDescent="0.2">
      <c r="D690" s="52"/>
      <c r="E690" s="52"/>
      <c r="F690" s="52"/>
      <c r="G690" s="52"/>
      <c r="H690" s="52"/>
      <c r="I690" s="52"/>
      <c r="J690" s="52"/>
      <c r="K690" s="52"/>
    </row>
    <row r="691" spans="4:11" ht="12.75" x14ac:dyDescent="0.2">
      <c r="D691" s="52"/>
      <c r="E691" s="52"/>
      <c r="F691" s="52"/>
      <c r="G691" s="52"/>
      <c r="H691" s="52"/>
      <c r="I691" s="52"/>
      <c r="J691" s="52"/>
      <c r="K691" s="52"/>
    </row>
    <row r="692" spans="4:11" ht="12.75" x14ac:dyDescent="0.2">
      <c r="D692" s="52"/>
      <c r="E692" s="52"/>
      <c r="F692" s="52"/>
      <c r="G692" s="52"/>
      <c r="H692" s="52"/>
      <c r="I692" s="52"/>
      <c r="J692" s="52"/>
      <c r="K692" s="52"/>
    </row>
    <row r="693" spans="4:11" ht="12.75" x14ac:dyDescent="0.2">
      <c r="D693" s="52"/>
      <c r="E693" s="52"/>
      <c r="F693" s="52"/>
      <c r="G693" s="52"/>
      <c r="H693" s="52"/>
      <c r="I693" s="52"/>
      <c r="J693" s="52"/>
      <c r="K693" s="52"/>
    </row>
    <row r="694" spans="4:11" ht="12.75" x14ac:dyDescent="0.2">
      <c r="D694" s="52"/>
      <c r="E694" s="52"/>
      <c r="F694" s="52"/>
      <c r="G694" s="52"/>
      <c r="H694" s="52"/>
      <c r="I694" s="52"/>
      <c r="J694" s="52"/>
      <c r="K694" s="52"/>
    </row>
    <row r="695" spans="4:11" ht="12.75" x14ac:dyDescent="0.2">
      <c r="D695" s="52"/>
      <c r="E695" s="52"/>
      <c r="F695" s="52"/>
      <c r="G695" s="52"/>
      <c r="H695" s="52"/>
      <c r="I695" s="52"/>
      <c r="J695" s="52"/>
      <c r="K695" s="52"/>
    </row>
    <row r="696" spans="4:11" ht="12.75" x14ac:dyDescent="0.2">
      <c r="D696" s="52"/>
      <c r="E696" s="52"/>
      <c r="F696" s="52"/>
      <c r="G696" s="52"/>
      <c r="H696" s="52"/>
      <c r="I696" s="52"/>
      <c r="J696" s="52"/>
      <c r="K696" s="52"/>
    </row>
    <row r="697" spans="4:11" ht="12.75" x14ac:dyDescent="0.2">
      <c r="D697" s="52"/>
      <c r="E697" s="52"/>
      <c r="F697" s="52"/>
      <c r="G697" s="52"/>
      <c r="H697" s="52"/>
      <c r="I697" s="52"/>
      <c r="J697" s="52"/>
      <c r="K697" s="52"/>
    </row>
    <row r="698" spans="4:11" ht="12.75" x14ac:dyDescent="0.2">
      <c r="D698" s="52"/>
      <c r="E698" s="52"/>
      <c r="F698" s="52"/>
      <c r="G698" s="52"/>
      <c r="H698" s="52"/>
      <c r="I698" s="52"/>
      <c r="J698" s="52"/>
      <c r="K698" s="52"/>
    </row>
    <row r="699" spans="4:11" ht="12.75" x14ac:dyDescent="0.2">
      <c r="D699" s="52"/>
      <c r="E699" s="52"/>
      <c r="F699" s="52"/>
      <c r="G699" s="52"/>
      <c r="H699" s="52"/>
      <c r="I699" s="52"/>
      <c r="J699" s="52"/>
      <c r="K699" s="52"/>
    </row>
    <row r="700" spans="4:11" ht="12.75" x14ac:dyDescent="0.2">
      <c r="D700" s="52"/>
      <c r="E700" s="52"/>
      <c r="F700" s="52"/>
      <c r="G700" s="52"/>
      <c r="H700" s="52"/>
      <c r="I700" s="52"/>
      <c r="J700" s="52"/>
      <c r="K700" s="52"/>
    </row>
    <row r="701" spans="4:11" ht="12.75" x14ac:dyDescent="0.2">
      <c r="D701" s="52"/>
      <c r="E701" s="52"/>
      <c r="F701" s="52"/>
      <c r="G701" s="52"/>
      <c r="H701" s="52"/>
      <c r="I701" s="52"/>
      <c r="J701" s="52"/>
      <c r="K701" s="52"/>
    </row>
    <row r="702" spans="4:11" ht="12.75" x14ac:dyDescent="0.2">
      <c r="D702" s="52"/>
      <c r="E702" s="52"/>
      <c r="F702" s="52"/>
      <c r="G702" s="52"/>
      <c r="H702" s="52"/>
      <c r="I702" s="52"/>
      <c r="J702" s="52"/>
      <c r="K702" s="52"/>
    </row>
    <row r="703" spans="4:11" ht="12.75" x14ac:dyDescent="0.2">
      <c r="D703" s="52"/>
      <c r="E703" s="52"/>
      <c r="F703" s="52"/>
      <c r="G703" s="52"/>
      <c r="H703" s="52"/>
      <c r="I703" s="52"/>
      <c r="J703" s="52"/>
      <c r="K703" s="52"/>
    </row>
    <row r="704" spans="4:11" ht="12.75" x14ac:dyDescent="0.2">
      <c r="D704" s="52"/>
      <c r="E704" s="52"/>
      <c r="F704" s="52"/>
      <c r="G704" s="52"/>
      <c r="H704" s="52"/>
      <c r="I704" s="52"/>
      <c r="J704" s="52"/>
      <c r="K704" s="52"/>
    </row>
    <row r="705" spans="4:11" ht="12.75" x14ac:dyDescent="0.2">
      <c r="D705" s="52"/>
      <c r="E705" s="52"/>
      <c r="F705" s="52"/>
      <c r="G705" s="52"/>
      <c r="H705" s="52"/>
      <c r="I705" s="52"/>
      <c r="J705" s="52"/>
      <c r="K705" s="52"/>
    </row>
    <row r="706" spans="4:11" ht="12.75" x14ac:dyDescent="0.2">
      <c r="D706" s="52"/>
      <c r="E706" s="52"/>
      <c r="F706" s="52"/>
      <c r="G706" s="52"/>
      <c r="H706" s="52"/>
      <c r="I706" s="52"/>
      <c r="J706" s="52"/>
      <c r="K706" s="52"/>
    </row>
    <row r="707" spans="4:11" ht="12.75" x14ac:dyDescent="0.2">
      <c r="D707" s="52"/>
      <c r="E707" s="52"/>
      <c r="F707" s="52"/>
      <c r="G707" s="52"/>
      <c r="H707" s="52"/>
      <c r="I707" s="52"/>
      <c r="J707" s="52"/>
      <c r="K707" s="52"/>
    </row>
    <row r="708" spans="4:11" ht="12.75" x14ac:dyDescent="0.2">
      <c r="D708" s="52"/>
      <c r="E708" s="52"/>
      <c r="F708" s="52"/>
      <c r="G708" s="52"/>
      <c r="H708" s="52"/>
      <c r="I708" s="52"/>
      <c r="J708" s="52"/>
      <c r="K708" s="52"/>
    </row>
    <row r="709" spans="4:11" ht="12.75" x14ac:dyDescent="0.2">
      <c r="D709" s="52"/>
      <c r="E709" s="52"/>
      <c r="F709" s="52"/>
      <c r="G709" s="52"/>
      <c r="H709" s="52"/>
      <c r="I709" s="52"/>
      <c r="J709" s="52"/>
      <c r="K709" s="52"/>
    </row>
    <row r="710" spans="4:11" ht="12.75" x14ac:dyDescent="0.2">
      <c r="D710" s="52"/>
      <c r="E710" s="52"/>
      <c r="F710" s="52"/>
      <c r="G710" s="52"/>
      <c r="H710" s="52"/>
      <c r="I710" s="52"/>
      <c r="J710" s="52"/>
      <c r="K710" s="52"/>
    </row>
    <row r="711" spans="4:11" ht="12.75" x14ac:dyDescent="0.2">
      <c r="D711" s="52"/>
      <c r="E711" s="52"/>
      <c r="F711" s="52"/>
      <c r="G711" s="52"/>
      <c r="H711" s="52"/>
      <c r="I711" s="52"/>
      <c r="J711" s="52"/>
      <c r="K711" s="52"/>
    </row>
    <row r="712" spans="4:11" ht="12.75" x14ac:dyDescent="0.2">
      <c r="D712" s="52"/>
      <c r="E712" s="52"/>
      <c r="F712" s="52"/>
      <c r="G712" s="52"/>
      <c r="H712" s="52"/>
      <c r="I712" s="52"/>
      <c r="J712" s="52"/>
      <c r="K712" s="52"/>
    </row>
    <row r="713" spans="4:11" ht="12.75" x14ac:dyDescent="0.2">
      <c r="D713" s="52"/>
      <c r="E713" s="52"/>
      <c r="F713" s="52"/>
      <c r="G713" s="52"/>
      <c r="H713" s="52"/>
      <c r="I713" s="52"/>
      <c r="J713" s="52"/>
      <c r="K713" s="52"/>
    </row>
    <row r="714" spans="4:11" ht="12.75" x14ac:dyDescent="0.2">
      <c r="D714" s="52"/>
      <c r="E714" s="52"/>
      <c r="F714" s="52"/>
      <c r="G714" s="52"/>
      <c r="H714" s="52"/>
      <c r="I714" s="52"/>
      <c r="J714" s="52"/>
      <c r="K714" s="52"/>
    </row>
    <row r="715" spans="4:11" ht="12.75" x14ac:dyDescent="0.2">
      <c r="D715" s="52"/>
      <c r="E715" s="52"/>
      <c r="F715" s="52"/>
      <c r="G715" s="52"/>
      <c r="H715" s="52"/>
      <c r="I715" s="52"/>
      <c r="J715" s="52"/>
      <c r="K715" s="52"/>
    </row>
    <row r="716" spans="4:11" ht="12.75" x14ac:dyDescent="0.2">
      <c r="D716" s="52"/>
      <c r="E716" s="52"/>
      <c r="F716" s="52"/>
      <c r="G716" s="52"/>
      <c r="H716" s="52"/>
      <c r="I716" s="52"/>
      <c r="J716" s="52"/>
      <c r="K716" s="52"/>
    </row>
    <row r="717" spans="4:11" ht="12.75" x14ac:dyDescent="0.2">
      <c r="D717" s="52"/>
      <c r="E717" s="52"/>
      <c r="F717" s="52"/>
      <c r="G717" s="52"/>
      <c r="H717" s="52"/>
      <c r="I717" s="52"/>
      <c r="J717" s="52"/>
      <c r="K717" s="52"/>
    </row>
    <row r="718" spans="4:11" ht="12.75" x14ac:dyDescent="0.2">
      <c r="D718" s="52"/>
      <c r="E718" s="52"/>
      <c r="F718" s="52"/>
      <c r="G718" s="52"/>
      <c r="H718" s="52"/>
      <c r="I718" s="52"/>
      <c r="J718" s="52"/>
      <c r="K718" s="52"/>
    </row>
    <row r="719" spans="4:11" ht="12.75" x14ac:dyDescent="0.2">
      <c r="D719" s="52"/>
      <c r="E719" s="52"/>
      <c r="F719" s="52"/>
      <c r="G719" s="52"/>
      <c r="H719" s="52"/>
      <c r="I719" s="52"/>
      <c r="J719" s="52"/>
      <c r="K719" s="52"/>
    </row>
    <row r="720" spans="4:11" ht="12.75" x14ac:dyDescent="0.2">
      <c r="D720" s="52"/>
      <c r="E720" s="52"/>
      <c r="F720" s="52"/>
      <c r="G720" s="52"/>
      <c r="H720" s="52"/>
      <c r="I720" s="52"/>
      <c r="J720" s="52"/>
      <c r="K720" s="52"/>
    </row>
    <row r="721" spans="4:11" ht="12.75" x14ac:dyDescent="0.2">
      <c r="D721" s="52"/>
      <c r="E721" s="52"/>
      <c r="F721" s="52"/>
      <c r="G721" s="52"/>
      <c r="H721" s="52"/>
      <c r="I721" s="52"/>
      <c r="J721" s="52"/>
      <c r="K721" s="52"/>
    </row>
    <row r="722" spans="4:11" ht="12.75" x14ac:dyDescent="0.2">
      <c r="D722" s="52"/>
      <c r="E722" s="52"/>
      <c r="F722" s="52"/>
      <c r="G722" s="52"/>
      <c r="H722" s="52"/>
      <c r="I722" s="52"/>
      <c r="J722" s="52"/>
      <c r="K722" s="52"/>
    </row>
    <row r="723" spans="4:11" ht="12.75" x14ac:dyDescent="0.2">
      <c r="D723" s="52"/>
      <c r="E723" s="52"/>
      <c r="F723" s="52"/>
      <c r="G723" s="52"/>
      <c r="H723" s="52"/>
      <c r="I723" s="52"/>
      <c r="J723" s="52"/>
      <c r="K723" s="52"/>
    </row>
    <row r="724" spans="4:11" ht="12.75" x14ac:dyDescent="0.2">
      <c r="D724" s="52"/>
      <c r="E724" s="52"/>
      <c r="F724" s="52"/>
      <c r="G724" s="52"/>
      <c r="H724" s="52"/>
      <c r="I724" s="52"/>
      <c r="J724" s="52"/>
      <c r="K724" s="52"/>
    </row>
    <row r="725" spans="4:11" ht="12.75" x14ac:dyDescent="0.2">
      <c r="D725" s="52"/>
      <c r="E725" s="52"/>
      <c r="F725" s="52"/>
      <c r="G725" s="52"/>
      <c r="H725" s="52"/>
      <c r="I725" s="52"/>
      <c r="J725" s="52"/>
      <c r="K725" s="52"/>
    </row>
    <row r="726" spans="4:11" ht="12.75" x14ac:dyDescent="0.2">
      <c r="D726" s="52"/>
      <c r="E726" s="52"/>
      <c r="F726" s="52"/>
      <c r="G726" s="52"/>
      <c r="H726" s="52"/>
      <c r="I726" s="52"/>
      <c r="J726" s="52"/>
      <c r="K726" s="52"/>
    </row>
    <row r="727" spans="4:11" ht="12.75" x14ac:dyDescent="0.2">
      <c r="D727" s="52"/>
      <c r="E727" s="52"/>
      <c r="F727" s="52"/>
      <c r="G727" s="52"/>
      <c r="H727" s="52"/>
      <c r="I727" s="52"/>
      <c r="J727" s="52"/>
      <c r="K727" s="52"/>
    </row>
    <row r="728" spans="4:11" ht="12.75" x14ac:dyDescent="0.2">
      <c r="D728" s="52"/>
      <c r="E728" s="52"/>
      <c r="F728" s="52"/>
      <c r="G728" s="52"/>
      <c r="H728" s="52"/>
      <c r="I728" s="52"/>
      <c r="J728" s="52"/>
      <c r="K728" s="52"/>
    </row>
    <row r="729" spans="4:11" ht="12.75" x14ac:dyDescent="0.2">
      <c r="D729" s="52"/>
      <c r="E729" s="52"/>
      <c r="F729" s="52"/>
      <c r="G729" s="52"/>
      <c r="H729" s="52"/>
      <c r="I729" s="52"/>
      <c r="J729" s="52"/>
      <c r="K729" s="52"/>
    </row>
    <row r="730" spans="4:11" ht="12.75" x14ac:dyDescent="0.2">
      <c r="D730" s="52"/>
      <c r="E730" s="52"/>
      <c r="F730" s="52"/>
      <c r="G730" s="52"/>
      <c r="H730" s="52"/>
      <c r="I730" s="52"/>
      <c r="J730" s="52"/>
      <c r="K730" s="52"/>
    </row>
    <row r="731" spans="4:11" ht="12.75" x14ac:dyDescent="0.2">
      <c r="D731" s="52"/>
      <c r="E731" s="52"/>
      <c r="F731" s="52"/>
      <c r="G731" s="52"/>
      <c r="H731" s="52"/>
      <c r="I731" s="52"/>
      <c r="J731" s="52"/>
      <c r="K731" s="52"/>
    </row>
    <row r="732" spans="4:11" ht="12.75" x14ac:dyDescent="0.2">
      <c r="D732" s="52"/>
      <c r="E732" s="52"/>
      <c r="F732" s="52"/>
      <c r="G732" s="52"/>
      <c r="H732" s="52"/>
      <c r="I732" s="52"/>
      <c r="J732" s="52"/>
      <c r="K732" s="52"/>
    </row>
    <row r="733" spans="4:11" ht="12.75" x14ac:dyDescent="0.2">
      <c r="D733" s="52"/>
      <c r="E733" s="52"/>
      <c r="F733" s="52"/>
      <c r="G733" s="52"/>
      <c r="H733" s="52"/>
      <c r="I733" s="52"/>
      <c r="J733" s="52"/>
      <c r="K733" s="52"/>
    </row>
    <row r="734" spans="4:11" ht="12.75" x14ac:dyDescent="0.2">
      <c r="D734" s="52"/>
      <c r="E734" s="52"/>
      <c r="F734" s="52"/>
      <c r="G734" s="52"/>
      <c r="H734" s="52"/>
      <c r="I734" s="52"/>
      <c r="J734" s="52"/>
      <c r="K734" s="52"/>
    </row>
    <row r="735" spans="4:11" ht="12.75" x14ac:dyDescent="0.2">
      <c r="D735" s="52"/>
      <c r="E735" s="52"/>
      <c r="F735" s="52"/>
      <c r="G735" s="52"/>
      <c r="H735" s="52"/>
      <c r="I735" s="52"/>
      <c r="J735" s="52"/>
      <c r="K735" s="52"/>
    </row>
    <row r="736" spans="4:11" ht="12.75" x14ac:dyDescent="0.2">
      <c r="D736" s="52"/>
      <c r="E736" s="52"/>
      <c r="F736" s="52"/>
      <c r="G736" s="52"/>
      <c r="H736" s="52"/>
      <c r="I736" s="52"/>
      <c r="J736" s="52"/>
      <c r="K736" s="52"/>
    </row>
    <row r="737" spans="4:11" ht="12.75" x14ac:dyDescent="0.2">
      <c r="D737" s="52"/>
      <c r="E737" s="52"/>
      <c r="F737" s="52"/>
      <c r="G737" s="52"/>
      <c r="H737" s="52"/>
      <c r="I737" s="52"/>
      <c r="J737" s="52"/>
      <c r="K737" s="52"/>
    </row>
    <row r="738" spans="4:11" ht="12.75" x14ac:dyDescent="0.2">
      <c r="D738" s="52"/>
      <c r="E738" s="52"/>
      <c r="F738" s="52"/>
      <c r="G738" s="52"/>
      <c r="H738" s="52"/>
      <c r="I738" s="52"/>
      <c r="J738" s="52"/>
      <c r="K738" s="52"/>
    </row>
    <row r="739" spans="4:11" ht="12.75" x14ac:dyDescent="0.2">
      <c r="D739" s="52"/>
      <c r="E739" s="52"/>
      <c r="F739" s="52"/>
      <c r="G739" s="52"/>
      <c r="H739" s="52"/>
      <c r="I739" s="52"/>
      <c r="J739" s="52"/>
      <c r="K739" s="52"/>
    </row>
    <row r="740" spans="4:11" ht="12.75" x14ac:dyDescent="0.2">
      <c r="D740" s="52"/>
      <c r="E740" s="52"/>
      <c r="F740" s="52"/>
      <c r="G740" s="52"/>
      <c r="H740" s="52"/>
      <c r="I740" s="52"/>
      <c r="J740" s="52"/>
      <c r="K740" s="52"/>
    </row>
    <row r="741" spans="4:11" ht="12.75" x14ac:dyDescent="0.2">
      <c r="D741" s="52"/>
      <c r="E741" s="52"/>
      <c r="F741" s="52"/>
      <c r="G741" s="52"/>
      <c r="H741" s="52"/>
      <c r="I741" s="52"/>
      <c r="J741" s="52"/>
      <c r="K741" s="52"/>
    </row>
    <row r="742" spans="4:11" ht="12.75" x14ac:dyDescent="0.2">
      <c r="D742" s="52"/>
      <c r="E742" s="52"/>
      <c r="F742" s="52"/>
      <c r="G742" s="52"/>
      <c r="H742" s="52"/>
      <c r="I742" s="52"/>
      <c r="J742" s="52"/>
      <c r="K742" s="52"/>
    </row>
    <row r="743" spans="4:11" ht="12.75" x14ac:dyDescent="0.2">
      <c r="D743" s="52"/>
      <c r="E743" s="52"/>
      <c r="F743" s="52"/>
      <c r="G743" s="52"/>
      <c r="H743" s="52"/>
      <c r="I743" s="52"/>
      <c r="J743" s="52"/>
      <c r="K743" s="52"/>
    </row>
    <row r="744" spans="4:11" ht="12.75" x14ac:dyDescent="0.2">
      <c r="D744" s="52"/>
      <c r="E744" s="52"/>
      <c r="F744" s="52"/>
      <c r="G744" s="52"/>
      <c r="H744" s="52"/>
      <c r="I744" s="52"/>
      <c r="J744" s="52"/>
      <c r="K744" s="52"/>
    </row>
    <row r="745" spans="4:11" ht="12.75" x14ac:dyDescent="0.2">
      <c r="D745" s="52"/>
      <c r="E745" s="52"/>
      <c r="F745" s="52"/>
      <c r="G745" s="52"/>
      <c r="H745" s="52"/>
      <c r="I745" s="52"/>
      <c r="J745" s="52"/>
      <c r="K745" s="52"/>
    </row>
    <row r="746" spans="4:11" ht="12.75" x14ac:dyDescent="0.2">
      <c r="D746" s="52"/>
      <c r="E746" s="52"/>
      <c r="F746" s="52"/>
      <c r="G746" s="52"/>
      <c r="H746" s="52"/>
      <c r="I746" s="52"/>
      <c r="J746" s="52"/>
      <c r="K746" s="52"/>
    </row>
    <row r="747" spans="4:11" ht="12.75" x14ac:dyDescent="0.2">
      <c r="D747" s="52"/>
      <c r="E747" s="52"/>
      <c r="F747" s="52"/>
      <c r="G747" s="52"/>
      <c r="H747" s="52"/>
      <c r="I747" s="52"/>
      <c r="J747" s="52"/>
      <c r="K747" s="52"/>
    </row>
    <row r="748" spans="4:11" ht="12.75" x14ac:dyDescent="0.2">
      <c r="D748" s="52"/>
      <c r="E748" s="52"/>
      <c r="F748" s="52"/>
      <c r="G748" s="52"/>
      <c r="H748" s="52"/>
      <c r="I748" s="52"/>
      <c r="J748" s="52"/>
      <c r="K748" s="52"/>
    </row>
    <row r="749" spans="4:11" ht="12.75" x14ac:dyDescent="0.2">
      <c r="D749" s="52"/>
      <c r="E749" s="52"/>
      <c r="F749" s="52"/>
      <c r="G749" s="52"/>
      <c r="H749" s="52"/>
      <c r="I749" s="52"/>
      <c r="J749" s="52"/>
      <c r="K749" s="52"/>
    </row>
    <row r="750" spans="4:11" ht="12.75" x14ac:dyDescent="0.2">
      <c r="D750" s="52"/>
      <c r="E750" s="52"/>
      <c r="F750" s="52"/>
      <c r="G750" s="52"/>
      <c r="H750" s="52"/>
      <c r="I750" s="52"/>
      <c r="J750" s="52"/>
      <c r="K750" s="52"/>
    </row>
    <row r="751" spans="4:11" ht="12.75" x14ac:dyDescent="0.2">
      <c r="D751" s="52"/>
      <c r="E751" s="52"/>
      <c r="F751" s="52"/>
      <c r="G751" s="52"/>
      <c r="H751" s="52"/>
      <c r="I751" s="52"/>
      <c r="J751" s="52"/>
      <c r="K751" s="52"/>
    </row>
    <row r="752" spans="4:11" ht="12.75" x14ac:dyDescent="0.2">
      <c r="D752" s="52"/>
      <c r="E752" s="52"/>
      <c r="F752" s="52"/>
      <c r="G752" s="52"/>
      <c r="H752" s="52"/>
      <c r="I752" s="52"/>
      <c r="J752" s="52"/>
      <c r="K752" s="52"/>
    </row>
    <row r="753" spans="4:11" ht="12.75" x14ac:dyDescent="0.2">
      <c r="D753" s="52"/>
      <c r="E753" s="52"/>
      <c r="F753" s="52"/>
      <c r="G753" s="52"/>
      <c r="H753" s="52"/>
      <c r="I753" s="52"/>
      <c r="J753" s="52"/>
      <c r="K753" s="52"/>
    </row>
    <row r="754" spans="4:11" ht="12.75" x14ac:dyDescent="0.2">
      <c r="D754" s="52"/>
      <c r="E754" s="52"/>
      <c r="F754" s="52"/>
      <c r="G754" s="52"/>
      <c r="H754" s="52"/>
      <c r="I754" s="52"/>
      <c r="J754" s="52"/>
      <c r="K754" s="52"/>
    </row>
    <row r="755" spans="4:11" ht="12.75" x14ac:dyDescent="0.2">
      <c r="D755" s="52"/>
      <c r="E755" s="52"/>
      <c r="F755" s="52"/>
      <c r="G755" s="52"/>
      <c r="H755" s="52"/>
      <c r="I755" s="52"/>
      <c r="J755" s="52"/>
      <c r="K755" s="52"/>
    </row>
    <row r="756" spans="4:11" ht="12.75" x14ac:dyDescent="0.2">
      <c r="D756" s="52"/>
      <c r="E756" s="52"/>
      <c r="F756" s="52"/>
      <c r="G756" s="52"/>
      <c r="H756" s="52"/>
      <c r="I756" s="52"/>
      <c r="J756" s="52"/>
      <c r="K756" s="52"/>
    </row>
    <row r="757" spans="4:11" ht="12.75" x14ac:dyDescent="0.2">
      <c r="D757" s="52"/>
      <c r="E757" s="52"/>
      <c r="F757" s="52"/>
      <c r="G757" s="52"/>
      <c r="H757" s="52"/>
      <c r="I757" s="52"/>
      <c r="J757" s="52"/>
      <c r="K757" s="52"/>
    </row>
    <row r="758" spans="4:11" ht="12.75" x14ac:dyDescent="0.2">
      <c r="D758" s="52"/>
      <c r="E758" s="52"/>
      <c r="F758" s="52"/>
      <c r="G758" s="52"/>
      <c r="H758" s="52"/>
      <c r="I758" s="52"/>
      <c r="J758" s="52"/>
      <c r="K758" s="52"/>
    </row>
    <row r="759" spans="4:11" ht="12.75" x14ac:dyDescent="0.2">
      <c r="D759" s="52"/>
      <c r="E759" s="52"/>
      <c r="F759" s="52"/>
      <c r="G759" s="52"/>
      <c r="H759" s="52"/>
      <c r="I759" s="52"/>
      <c r="J759" s="52"/>
      <c r="K759" s="52"/>
    </row>
    <row r="760" spans="4:11" ht="12.75" x14ac:dyDescent="0.2">
      <c r="D760" s="52"/>
      <c r="E760" s="52"/>
      <c r="F760" s="52"/>
      <c r="G760" s="52"/>
      <c r="H760" s="52"/>
      <c r="I760" s="52"/>
      <c r="J760" s="52"/>
      <c r="K760" s="52"/>
    </row>
    <row r="761" spans="4:11" ht="12.75" x14ac:dyDescent="0.2">
      <c r="D761" s="52"/>
      <c r="E761" s="52"/>
      <c r="F761" s="52"/>
      <c r="G761" s="52"/>
      <c r="H761" s="52"/>
      <c r="I761" s="52"/>
      <c r="J761" s="52"/>
      <c r="K761" s="52"/>
    </row>
    <row r="762" spans="4:11" ht="12.75" x14ac:dyDescent="0.2">
      <c r="D762" s="52"/>
      <c r="E762" s="52"/>
      <c r="F762" s="52"/>
      <c r="G762" s="52"/>
      <c r="H762" s="52"/>
      <c r="I762" s="52"/>
      <c r="J762" s="52"/>
      <c r="K762" s="52"/>
    </row>
    <row r="763" spans="4:11" ht="12.75" x14ac:dyDescent="0.2">
      <c r="D763" s="52"/>
      <c r="E763" s="52"/>
      <c r="F763" s="52"/>
      <c r="G763" s="52"/>
      <c r="H763" s="52"/>
      <c r="I763" s="52"/>
      <c r="J763" s="52"/>
      <c r="K763" s="52"/>
    </row>
    <row r="764" spans="4:11" ht="12.75" x14ac:dyDescent="0.2">
      <c r="D764" s="52"/>
      <c r="E764" s="52"/>
      <c r="F764" s="52"/>
      <c r="G764" s="52"/>
      <c r="H764" s="52"/>
      <c r="I764" s="52"/>
      <c r="J764" s="52"/>
      <c r="K764" s="52"/>
    </row>
    <row r="765" spans="4:11" ht="12.75" x14ac:dyDescent="0.2">
      <c r="D765" s="52"/>
      <c r="E765" s="52"/>
      <c r="F765" s="52"/>
      <c r="G765" s="52"/>
      <c r="H765" s="52"/>
      <c r="I765" s="52"/>
      <c r="J765" s="52"/>
      <c r="K765" s="52"/>
    </row>
    <row r="766" spans="4:11" ht="12.75" x14ac:dyDescent="0.2">
      <c r="D766" s="52"/>
      <c r="E766" s="52"/>
      <c r="F766" s="52"/>
      <c r="G766" s="52"/>
      <c r="H766" s="52"/>
      <c r="I766" s="52"/>
      <c r="J766" s="52"/>
      <c r="K766" s="52"/>
    </row>
    <row r="767" spans="4:11" ht="12.75" x14ac:dyDescent="0.2">
      <c r="D767" s="52"/>
      <c r="E767" s="52"/>
      <c r="F767" s="52"/>
      <c r="G767" s="52"/>
      <c r="H767" s="52"/>
      <c r="I767" s="52"/>
      <c r="J767" s="52"/>
      <c r="K767" s="52"/>
    </row>
    <row r="768" spans="4:11" ht="12.75" x14ac:dyDescent="0.2">
      <c r="D768" s="52"/>
      <c r="E768" s="52"/>
      <c r="F768" s="52"/>
      <c r="G768" s="52"/>
      <c r="H768" s="52"/>
      <c r="I768" s="52"/>
      <c r="J768" s="52"/>
      <c r="K768" s="52"/>
    </row>
    <row r="769" spans="4:11" ht="12.75" x14ac:dyDescent="0.2">
      <c r="D769" s="52"/>
      <c r="E769" s="52"/>
      <c r="F769" s="52"/>
      <c r="G769" s="52"/>
      <c r="H769" s="52"/>
      <c r="I769" s="52"/>
      <c r="J769" s="52"/>
      <c r="K769" s="52"/>
    </row>
    <row r="770" spans="4:11" ht="12.75" x14ac:dyDescent="0.2">
      <c r="D770" s="52"/>
      <c r="E770" s="52"/>
      <c r="F770" s="52"/>
      <c r="G770" s="52"/>
      <c r="H770" s="52"/>
      <c r="I770" s="52"/>
      <c r="J770" s="52"/>
      <c r="K770" s="52"/>
    </row>
    <row r="771" spans="4:11" ht="12.75" x14ac:dyDescent="0.2">
      <c r="D771" s="52"/>
      <c r="E771" s="52"/>
      <c r="F771" s="52"/>
      <c r="G771" s="52"/>
      <c r="H771" s="52"/>
      <c r="I771" s="52"/>
      <c r="J771" s="52"/>
      <c r="K771" s="52"/>
    </row>
    <row r="772" spans="4:11" ht="12.75" x14ac:dyDescent="0.2">
      <c r="D772" s="52"/>
      <c r="E772" s="52"/>
      <c r="F772" s="52"/>
      <c r="G772" s="52"/>
      <c r="H772" s="52"/>
      <c r="I772" s="52"/>
      <c r="J772" s="52"/>
      <c r="K772" s="52"/>
    </row>
    <row r="773" spans="4:11" ht="12.75" x14ac:dyDescent="0.2">
      <c r="D773" s="52"/>
      <c r="E773" s="52"/>
      <c r="F773" s="52"/>
      <c r="G773" s="52"/>
      <c r="H773" s="52"/>
      <c r="I773" s="52"/>
      <c r="J773" s="52"/>
      <c r="K773" s="52"/>
    </row>
    <row r="774" spans="4:11" ht="12.75" x14ac:dyDescent="0.2">
      <c r="D774" s="52"/>
      <c r="E774" s="52"/>
      <c r="F774" s="52"/>
      <c r="G774" s="52"/>
      <c r="H774" s="52"/>
      <c r="I774" s="52"/>
      <c r="J774" s="52"/>
      <c r="K774" s="52"/>
    </row>
    <row r="775" spans="4:11" ht="12.75" x14ac:dyDescent="0.2">
      <c r="D775" s="52"/>
      <c r="E775" s="52"/>
      <c r="F775" s="52"/>
      <c r="G775" s="52"/>
      <c r="H775" s="52"/>
      <c r="I775" s="52"/>
      <c r="J775" s="52"/>
      <c r="K775" s="52"/>
    </row>
    <row r="776" spans="4:11" ht="12.75" x14ac:dyDescent="0.2">
      <c r="D776" s="52"/>
      <c r="E776" s="52"/>
      <c r="F776" s="52"/>
      <c r="G776" s="52"/>
      <c r="H776" s="52"/>
      <c r="I776" s="52"/>
      <c r="J776" s="52"/>
      <c r="K776" s="52"/>
    </row>
    <row r="777" spans="4:11" ht="12.75" x14ac:dyDescent="0.2">
      <c r="D777" s="52"/>
      <c r="E777" s="52"/>
      <c r="F777" s="52"/>
      <c r="G777" s="52"/>
      <c r="H777" s="52"/>
      <c r="I777" s="52"/>
      <c r="J777" s="52"/>
      <c r="K777" s="52"/>
    </row>
    <row r="778" spans="4:11" ht="12.75" x14ac:dyDescent="0.2">
      <c r="D778" s="52"/>
      <c r="E778" s="52"/>
      <c r="F778" s="52"/>
      <c r="G778" s="52"/>
      <c r="H778" s="52"/>
      <c r="I778" s="52"/>
      <c r="J778" s="52"/>
      <c r="K778" s="52"/>
    </row>
    <row r="779" spans="4:11" ht="12.75" x14ac:dyDescent="0.2">
      <c r="D779" s="52"/>
      <c r="E779" s="52"/>
      <c r="F779" s="52"/>
      <c r="G779" s="52"/>
      <c r="H779" s="52"/>
      <c r="I779" s="52"/>
      <c r="J779" s="52"/>
      <c r="K779" s="52"/>
    </row>
    <row r="780" spans="4:11" ht="12.75" x14ac:dyDescent="0.2">
      <c r="D780" s="52"/>
      <c r="E780" s="52"/>
      <c r="F780" s="52"/>
      <c r="G780" s="52"/>
      <c r="H780" s="52"/>
      <c r="I780" s="52"/>
      <c r="J780" s="52"/>
      <c r="K780" s="52"/>
    </row>
    <row r="781" spans="4:11" ht="12.75" x14ac:dyDescent="0.2">
      <c r="D781" s="52"/>
      <c r="E781" s="52"/>
      <c r="F781" s="52"/>
      <c r="G781" s="52"/>
      <c r="H781" s="52"/>
      <c r="I781" s="52"/>
      <c r="J781" s="52"/>
      <c r="K781" s="52"/>
    </row>
    <row r="782" spans="4:11" ht="12.75" x14ac:dyDescent="0.2">
      <c r="D782" s="52"/>
      <c r="E782" s="52"/>
      <c r="F782" s="52"/>
      <c r="G782" s="52"/>
      <c r="H782" s="52"/>
      <c r="I782" s="52"/>
      <c r="J782" s="52"/>
      <c r="K782" s="52"/>
    </row>
    <row r="783" spans="4:11" ht="12.75" x14ac:dyDescent="0.2">
      <c r="D783" s="52"/>
      <c r="E783" s="52"/>
      <c r="F783" s="52"/>
      <c r="G783" s="52"/>
      <c r="H783" s="52"/>
      <c r="I783" s="52"/>
      <c r="J783" s="52"/>
      <c r="K783" s="52"/>
    </row>
    <row r="784" spans="4:11" ht="12.75" x14ac:dyDescent="0.2">
      <c r="D784" s="52"/>
      <c r="E784" s="52"/>
      <c r="F784" s="52"/>
      <c r="G784" s="52"/>
      <c r="H784" s="52"/>
      <c r="I784" s="52"/>
      <c r="J784" s="52"/>
      <c r="K784" s="52"/>
    </row>
    <row r="785" spans="4:11" ht="12.75" x14ac:dyDescent="0.2">
      <c r="D785" s="52"/>
      <c r="E785" s="52"/>
      <c r="F785" s="52"/>
      <c r="G785" s="52"/>
      <c r="H785" s="52"/>
      <c r="I785" s="52"/>
      <c r="J785" s="52"/>
      <c r="K785" s="52"/>
    </row>
    <row r="786" spans="4:11" ht="12.75" x14ac:dyDescent="0.2">
      <c r="D786" s="52"/>
      <c r="E786" s="52"/>
      <c r="F786" s="52"/>
      <c r="G786" s="52"/>
      <c r="H786" s="52"/>
      <c r="I786" s="52"/>
      <c r="J786" s="52"/>
      <c r="K786" s="52"/>
    </row>
    <row r="787" spans="4:11" ht="12.75" x14ac:dyDescent="0.2">
      <c r="D787" s="52"/>
      <c r="E787" s="52"/>
      <c r="F787" s="52"/>
      <c r="G787" s="52"/>
      <c r="H787" s="52"/>
      <c r="I787" s="52"/>
      <c r="J787" s="52"/>
      <c r="K787" s="52"/>
    </row>
    <row r="788" spans="4:11" ht="12.75" x14ac:dyDescent="0.2">
      <c r="D788" s="52"/>
      <c r="E788" s="52"/>
      <c r="F788" s="52"/>
      <c r="G788" s="52"/>
      <c r="H788" s="52"/>
      <c r="I788" s="52"/>
      <c r="J788" s="52"/>
      <c r="K788" s="52"/>
    </row>
    <row r="789" spans="4:11" ht="12.75" x14ac:dyDescent="0.2">
      <c r="D789" s="52"/>
      <c r="E789" s="52"/>
      <c r="F789" s="52"/>
      <c r="G789" s="52"/>
      <c r="H789" s="52"/>
      <c r="I789" s="52"/>
      <c r="J789" s="52"/>
      <c r="K789" s="52"/>
    </row>
    <row r="790" spans="4:11" ht="12.75" x14ac:dyDescent="0.2">
      <c r="D790" s="52"/>
      <c r="E790" s="52"/>
      <c r="F790" s="52"/>
      <c r="G790" s="52"/>
      <c r="H790" s="52"/>
      <c r="I790" s="52"/>
      <c r="J790" s="52"/>
      <c r="K790" s="52"/>
    </row>
    <row r="791" spans="4:11" ht="12.75" x14ac:dyDescent="0.2">
      <c r="D791" s="52"/>
      <c r="E791" s="52"/>
      <c r="F791" s="52"/>
      <c r="G791" s="52"/>
      <c r="H791" s="52"/>
      <c r="I791" s="52"/>
      <c r="J791" s="52"/>
      <c r="K791" s="52"/>
    </row>
    <row r="792" spans="4:11" ht="12.75" x14ac:dyDescent="0.2">
      <c r="D792" s="52"/>
      <c r="E792" s="52"/>
      <c r="F792" s="52"/>
      <c r="G792" s="52"/>
      <c r="H792" s="52"/>
      <c r="I792" s="52"/>
      <c r="J792" s="52"/>
      <c r="K792" s="52"/>
    </row>
    <row r="793" spans="4:11" ht="12.75" x14ac:dyDescent="0.2">
      <c r="D793" s="52"/>
      <c r="E793" s="52"/>
      <c r="F793" s="52"/>
      <c r="G793" s="52"/>
      <c r="H793" s="52"/>
      <c r="I793" s="52"/>
      <c r="J793" s="52"/>
      <c r="K793" s="52"/>
    </row>
    <row r="794" spans="4:11" ht="12.75" x14ac:dyDescent="0.2">
      <c r="D794" s="52"/>
      <c r="E794" s="52"/>
      <c r="F794" s="52"/>
      <c r="G794" s="52"/>
      <c r="H794" s="52"/>
      <c r="I794" s="52"/>
      <c r="J794" s="52"/>
      <c r="K794" s="52"/>
    </row>
    <row r="795" spans="4:11" ht="12.75" x14ac:dyDescent="0.2">
      <c r="D795" s="52"/>
      <c r="E795" s="52"/>
      <c r="F795" s="52"/>
      <c r="G795" s="52"/>
      <c r="H795" s="52"/>
      <c r="I795" s="52"/>
      <c r="J795" s="52"/>
      <c r="K795" s="52"/>
    </row>
    <row r="796" spans="4:11" ht="12.75" x14ac:dyDescent="0.2">
      <c r="D796" s="52"/>
      <c r="E796" s="52"/>
      <c r="F796" s="52"/>
      <c r="G796" s="52"/>
      <c r="H796" s="52"/>
      <c r="I796" s="52"/>
      <c r="J796" s="52"/>
      <c r="K796" s="52"/>
    </row>
    <row r="797" spans="4:11" ht="12.75" x14ac:dyDescent="0.2">
      <c r="D797" s="52"/>
      <c r="E797" s="52"/>
      <c r="F797" s="52"/>
      <c r="G797" s="52"/>
      <c r="H797" s="52"/>
      <c r="I797" s="52"/>
      <c r="J797" s="52"/>
      <c r="K797" s="52"/>
    </row>
    <row r="798" spans="4:11" ht="12.75" x14ac:dyDescent="0.2">
      <c r="D798" s="52"/>
      <c r="E798" s="52"/>
      <c r="F798" s="52"/>
      <c r="G798" s="52"/>
      <c r="H798" s="52"/>
      <c r="I798" s="52"/>
      <c r="J798" s="52"/>
      <c r="K798" s="52"/>
    </row>
    <row r="799" spans="4:11" ht="12.75" x14ac:dyDescent="0.2">
      <c r="D799" s="52"/>
      <c r="E799" s="52"/>
      <c r="F799" s="52"/>
      <c r="G799" s="52"/>
      <c r="H799" s="52"/>
      <c r="I799" s="52"/>
      <c r="J799" s="52"/>
      <c r="K799" s="52"/>
    </row>
    <row r="800" spans="4:11" ht="12.75" x14ac:dyDescent="0.2">
      <c r="D800" s="52"/>
      <c r="E800" s="52"/>
      <c r="F800" s="52"/>
      <c r="G800" s="52"/>
      <c r="H800" s="52"/>
      <c r="I800" s="52"/>
      <c r="J800" s="52"/>
      <c r="K800" s="52"/>
    </row>
    <row r="801" spans="4:11" ht="12.75" x14ac:dyDescent="0.2">
      <c r="D801" s="52"/>
      <c r="E801" s="52"/>
      <c r="F801" s="52"/>
      <c r="G801" s="52"/>
      <c r="H801" s="52"/>
      <c r="I801" s="52"/>
      <c r="J801" s="52"/>
      <c r="K801" s="52"/>
    </row>
    <row r="802" spans="4:11" ht="12.75" x14ac:dyDescent="0.2">
      <c r="D802" s="52"/>
      <c r="E802" s="52"/>
      <c r="F802" s="52"/>
      <c r="G802" s="52"/>
      <c r="H802" s="52"/>
      <c r="I802" s="52"/>
      <c r="J802" s="52"/>
      <c r="K802" s="52"/>
    </row>
    <row r="803" spans="4:11" ht="12.75" x14ac:dyDescent="0.2">
      <c r="D803" s="52"/>
      <c r="E803" s="52"/>
      <c r="F803" s="52"/>
      <c r="G803" s="52"/>
      <c r="H803" s="52"/>
      <c r="I803" s="52"/>
      <c r="J803" s="52"/>
      <c r="K803" s="52"/>
    </row>
    <row r="804" spans="4:11" ht="12.75" x14ac:dyDescent="0.2">
      <c r="D804" s="52"/>
      <c r="E804" s="52"/>
      <c r="F804" s="52"/>
      <c r="G804" s="52"/>
      <c r="H804" s="52"/>
      <c r="I804" s="52"/>
      <c r="J804" s="52"/>
      <c r="K804" s="52"/>
    </row>
    <row r="805" spans="4:11" ht="12.75" x14ac:dyDescent="0.2">
      <c r="D805" s="52"/>
      <c r="E805" s="52"/>
      <c r="F805" s="52"/>
      <c r="G805" s="52"/>
      <c r="H805" s="52"/>
      <c r="I805" s="52"/>
      <c r="J805" s="52"/>
      <c r="K805" s="52"/>
    </row>
    <row r="806" spans="4:11" ht="12.75" x14ac:dyDescent="0.2">
      <c r="D806" s="52"/>
      <c r="E806" s="52"/>
      <c r="F806" s="52"/>
      <c r="G806" s="52"/>
      <c r="H806" s="52"/>
      <c r="I806" s="52"/>
      <c r="J806" s="52"/>
      <c r="K806" s="52"/>
    </row>
    <row r="807" spans="4:11" ht="12.75" x14ac:dyDescent="0.2">
      <c r="D807" s="52"/>
      <c r="E807" s="52"/>
      <c r="F807" s="52"/>
      <c r="G807" s="52"/>
      <c r="H807" s="52"/>
      <c r="I807" s="52"/>
      <c r="J807" s="52"/>
      <c r="K807" s="52"/>
    </row>
    <row r="808" spans="4:11" ht="12.75" x14ac:dyDescent="0.2">
      <c r="D808" s="52"/>
      <c r="E808" s="52"/>
      <c r="F808" s="52"/>
      <c r="G808" s="52"/>
      <c r="H808" s="52"/>
      <c r="I808" s="52"/>
      <c r="J808" s="52"/>
      <c r="K808" s="52"/>
    </row>
    <row r="809" spans="4:11" ht="12.75" x14ac:dyDescent="0.2">
      <c r="D809" s="52"/>
      <c r="E809" s="52"/>
      <c r="F809" s="52"/>
      <c r="G809" s="52"/>
      <c r="H809" s="52"/>
      <c r="I809" s="52"/>
      <c r="J809" s="52"/>
      <c r="K809" s="52"/>
    </row>
    <row r="810" spans="4:11" ht="12.75" x14ac:dyDescent="0.2">
      <c r="D810" s="52"/>
      <c r="E810" s="52"/>
      <c r="F810" s="52"/>
      <c r="G810" s="52"/>
      <c r="H810" s="52"/>
      <c r="I810" s="52"/>
      <c r="J810" s="52"/>
      <c r="K810" s="52"/>
    </row>
    <row r="811" spans="4:11" ht="12.75" x14ac:dyDescent="0.2">
      <c r="D811" s="52"/>
      <c r="E811" s="52"/>
      <c r="F811" s="52"/>
      <c r="G811" s="52"/>
      <c r="H811" s="52"/>
      <c r="I811" s="52"/>
      <c r="J811" s="52"/>
      <c r="K811" s="52"/>
    </row>
    <row r="812" spans="4:11" ht="12.75" x14ac:dyDescent="0.2">
      <c r="D812" s="52"/>
      <c r="E812" s="52"/>
      <c r="F812" s="52"/>
      <c r="G812" s="52"/>
      <c r="H812" s="52"/>
      <c r="I812" s="52"/>
      <c r="J812" s="52"/>
      <c r="K812" s="52"/>
    </row>
    <row r="813" spans="4:11" ht="12.75" x14ac:dyDescent="0.2">
      <c r="D813" s="52"/>
      <c r="E813" s="52"/>
      <c r="F813" s="52"/>
      <c r="G813" s="52"/>
      <c r="H813" s="52"/>
      <c r="I813" s="52"/>
      <c r="J813" s="52"/>
      <c r="K813" s="52"/>
    </row>
    <row r="814" spans="4:11" ht="12.75" x14ac:dyDescent="0.2">
      <c r="D814" s="52"/>
      <c r="E814" s="52"/>
      <c r="F814" s="52"/>
      <c r="G814" s="52"/>
      <c r="H814" s="52"/>
      <c r="I814" s="52"/>
      <c r="J814" s="52"/>
      <c r="K814" s="52"/>
    </row>
    <row r="815" spans="4:11" ht="12.75" x14ac:dyDescent="0.2">
      <c r="D815" s="52"/>
      <c r="E815" s="52"/>
      <c r="F815" s="52"/>
      <c r="G815" s="52"/>
      <c r="H815" s="52"/>
      <c r="I815" s="52"/>
      <c r="J815" s="52"/>
      <c r="K815" s="52"/>
    </row>
    <row r="816" spans="4:11" ht="12.75" x14ac:dyDescent="0.2">
      <c r="D816" s="52"/>
      <c r="E816" s="52"/>
      <c r="F816" s="52"/>
      <c r="G816" s="52"/>
      <c r="H816" s="52"/>
      <c r="I816" s="52"/>
      <c r="J816" s="52"/>
      <c r="K816" s="52"/>
    </row>
    <row r="817" spans="4:11" ht="12.75" x14ac:dyDescent="0.2">
      <c r="D817" s="52"/>
      <c r="E817" s="52"/>
      <c r="F817" s="52"/>
      <c r="G817" s="52"/>
      <c r="H817" s="52"/>
      <c r="I817" s="52"/>
      <c r="J817" s="52"/>
      <c r="K817" s="52"/>
    </row>
    <row r="818" spans="4:11" ht="12.75" x14ac:dyDescent="0.2">
      <c r="D818" s="52"/>
      <c r="E818" s="52"/>
      <c r="F818" s="52"/>
      <c r="G818" s="52"/>
      <c r="H818" s="52"/>
      <c r="I818" s="52"/>
      <c r="J818" s="52"/>
      <c r="K818" s="52"/>
    </row>
    <row r="819" spans="4:11" ht="12.75" x14ac:dyDescent="0.2">
      <c r="D819" s="52"/>
      <c r="E819" s="52"/>
      <c r="F819" s="52"/>
      <c r="G819" s="52"/>
      <c r="H819" s="52"/>
      <c r="I819" s="52"/>
      <c r="J819" s="52"/>
      <c r="K819" s="52"/>
    </row>
    <row r="820" spans="4:11" ht="12.75" x14ac:dyDescent="0.2">
      <c r="D820" s="52"/>
      <c r="E820" s="52"/>
      <c r="F820" s="52"/>
      <c r="G820" s="52"/>
      <c r="H820" s="52"/>
      <c r="I820" s="52"/>
      <c r="J820" s="52"/>
      <c r="K820" s="52"/>
    </row>
    <row r="821" spans="4:11" ht="12.75" x14ac:dyDescent="0.2">
      <c r="D821" s="52"/>
      <c r="E821" s="52"/>
      <c r="F821" s="52"/>
      <c r="G821" s="52"/>
      <c r="H821" s="52"/>
      <c r="I821" s="52"/>
      <c r="J821" s="52"/>
      <c r="K821" s="52"/>
    </row>
    <row r="822" spans="4:11" ht="12.75" x14ac:dyDescent="0.2">
      <c r="D822" s="52"/>
      <c r="E822" s="52"/>
      <c r="F822" s="52"/>
      <c r="G822" s="52"/>
      <c r="H822" s="52"/>
      <c r="I822" s="52"/>
      <c r="J822" s="52"/>
      <c r="K822" s="52"/>
    </row>
    <row r="823" spans="4:11" ht="12.75" x14ac:dyDescent="0.2">
      <c r="D823" s="52"/>
      <c r="E823" s="52"/>
      <c r="F823" s="52"/>
      <c r="G823" s="52"/>
      <c r="H823" s="52"/>
      <c r="I823" s="52"/>
      <c r="J823" s="52"/>
      <c r="K823" s="52"/>
    </row>
    <row r="824" spans="4:11" ht="12.75" x14ac:dyDescent="0.2">
      <c r="D824" s="52"/>
      <c r="E824" s="52"/>
      <c r="F824" s="52"/>
      <c r="G824" s="52"/>
      <c r="H824" s="52"/>
      <c r="I824" s="52"/>
      <c r="J824" s="52"/>
      <c r="K824" s="52"/>
    </row>
    <row r="825" spans="4:11" ht="12.75" x14ac:dyDescent="0.2">
      <c r="D825" s="52"/>
      <c r="E825" s="52"/>
      <c r="F825" s="52"/>
      <c r="G825" s="52"/>
      <c r="H825" s="52"/>
      <c r="I825" s="52"/>
      <c r="J825" s="52"/>
      <c r="K825" s="52"/>
    </row>
    <row r="826" spans="4:11" ht="12.75" x14ac:dyDescent="0.2">
      <c r="D826" s="52"/>
      <c r="E826" s="52"/>
      <c r="F826" s="52"/>
      <c r="G826" s="52"/>
      <c r="H826" s="52"/>
      <c r="I826" s="52"/>
      <c r="J826" s="52"/>
      <c r="K826" s="52"/>
    </row>
    <row r="827" spans="4:11" ht="12.75" x14ac:dyDescent="0.2">
      <c r="D827" s="52"/>
      <c r="E827" s="52"/>
      <c r="F827" s="52"/>
      <c r="G827" s="52"/>
      <c r="H827" s="52"/>
      <c r="I827" s="52"/>
      <c r="J827" s="52"/>
      <c r="K827" s="52"/>
    </row>
    <row r="828" spans="4:11" ht="12.75" x14ac:dyDescent="0.2">
      <c r="D828" s="52"/>
      <c r="E828" s="52"/>
      <c r="F828" s="52"/>
      <c r="G828" s="52"/>
      <c r="H828" s="52"/>
      <c r="I828" s="52"/>
      <c r="J828" s="52"/>
      <c r="K828" s="52"/>
    </row>
    <row r="829" spans="4:11" ht="12.75" x14ac:dyDescent="0.2">
      <c r="D829" s="52"/>
      <c r="E829" s="52"/>
      <c r="F829" s="52"/>
      <c r="G829" s="52"/>
      <c r="H829" s="52"/>
      <c r="I829" s="52"/>
      <c r="J829" s="52"/>
      <c r="K829" s="52"/>
    </row>
    <row r="830" spans="4:11" ht="12.75" x14ac:dyDescent="0.2">
      <c r="D830" s="52"/>
      <c r="E830" s="52"/>
      <c r="F830" s="52"/>
      <c r="G830" s="52"/>
      <c r="H830" s="52"/>
      <c r="I830" s="52"/>
      <c r="J830" s="52"/>
      <c r="K830" s="52"/>
    </row>
    <row r="831" spans="4:11" ht="12.75" x14ac:dyDescent="0.2">
      <c r="D831" s="52"/>
      <c r="E831" s="52"/>
      <c r="F831" s="52"/>
      <c r="G831" s="52"/>
      <c r="H831" s="52"/>
      <c r="I831" s="52"/>
      <c r="J831" s="52"/>
      <c r="K831" s="52"/>
    </row>
    <row r="832" spans="4:11" ht="12.75" x14ac:dyDescent="0.2">
      <c r="D832" s="52"/>
      <c r="E832" s="52"/>
      <c r="F832" s="52"/>
      <c r="G832" s="52"/>
      <c r="H832" s="52"/>
      <c r="I832" s="52"/>
      <c r="J832" s="52"/>
      <c r="K832" s="52"/>
    </row>
    <row r="833" spans="4:11" ht="12.75" x14ac:dyDescent="0.2">
      <c r="D833" s="52"/>
      <c r="E833" s="52"/>
      <c r="F833" s="52"/>
      <c r="G833" s="52"/>
      <c r="H833" s="52"/>
      <c r="I833" s="52"/>
      <c r="J833" s="52"/>
      <c r="K833" s="52"/>
    </row>
    <row r="834" spans="4:11" ht="12.75" x14ac:dyDescent="0.2">
      <c r="D834" s="52"/>
      <c r="E834" s="52"/>
      <c r="F834" s="52"/>
      <c r="G834" s="52"/>
      <c r="H834" s="52"/>
      <c r="I834" s="52"/>
      <c r="J834" s="52"/>
      <c r="K834" s="52"/>
    </row>
    <row r="835" spans="4:11" ht="12.75" x14ac:dyDescent="0.2">
      <c r="D835" s="52"/>
      <c r="E835" s="52"/>
      <c r="F835" s="52"/>
      <c r="G835" s="52"/>
      <c r="H835" s="52"/>
      <c r="I835" s="52"/>
      <c r="J835" s="52"/>
      <c r="K835" s="52"/>
    </row>
    <row r="836" spans="4:11" ht="12.75" x14ac:dyDescent="0.2">
      <c r="D836" s="52"/>
      <c r="E836" s="52"/>
      <c r="F836" s="52"/>
      <c r="G836" s="52"/>
      <c r="H836" s="52"/>
      <c r="I836" s="52"/>
      <c r="J836" s="52"/>
      <c r="K836" s="52"/>
    </row>
    <row r="837" spans="4:11" ht="12.75" x14ac:dyDescent="0.2">
      <c r="D837" s="52"/>
      <c r="E837" s="52"/>
      <c r="F837" s="52"/>
      <c r="G837" s="52"/>
      <c r="H837" s="52"/>
      <c r="I837" s="52"/>
      <c r="J837" s="52"/>
      <c r="K837" s="52"/>
    </row>
    <row r="838" spans="4:11" ht="12.75" x14ac:dyDescent="0.2">
      <c r="D838" s="52"/>
      <c r="E838" s="52"/>
      <c r="F838" s="52"/>
      <c r="G838" s="52"/>
      <c r="H838" s="52"/>
      <c r="I838" s="52"/>
      <c r="J838" s="52"/>
      <c r="K838" s="52"/>
    </row>
    <row r="839" spans="4:11" ht="12.75" x14ac:dyDescent="0.2">
      <c r="D839" s="52"/>
      <c r="E839" s="52"/>
      <c r="F839" s="52"/>
      <c r="G839" s="52"/>
      <c r="H839" s="52"/>
      <c r="I839" s="52"/>
      <c r="J839" s="52"/>
      <c r="K839" s="52"/>
    </row>
    <row r="840" spans="4:11" ht="12.75" x14ac:dyDescent="0.2">
      <c r="D840" s="52"/>
      <c r="E840" s="52"/>
      <c r="F840" s="52"/>
      <c r="G840" s="52"/>
      <c r="H840" s="52"/>
      <c r="I840" s="52"/>
      <c r="J840" s="52"/>
      <c r="K840" s="52"/>
    </row>
    <row r="841" spans="4:11" ht="12.75" x14ac:dyDescent="0.2">
      <c r="D841" s="52"/>
      <c r="E841" s="52"/>
      <c r="F841" s="52"/>
      <c r="G841" s="52"/>
      <c r="H841" s="52"/>
      <c r="I841" s="52"/>
      <c r="J841" s="52"/>
      <c r="K841" s="52"/>
    </row>
    <row r="842" spans="4:11" ht="12.75" x14ac:dyDescent="0.2">
      <c r="D842" s="52"/>
      <c r="E842" s="52"/>
      <c r="F842" s="52"/>
      <c r="G842" s="52"/>
      <c r="H842" s="52"/>
      <c r="I842" s="52"/>
      <c r="J842" s="52"/>
      <c r="K842" s="52"/>
    </row>
    <row r="843" spans="4:11" ht="12.75" x14ac:dyDescent="0.2">
      <c r="D843" s="52"/>
      <c r="E843" s="52"/>
      <c r="F843" s="52"/>
      <c r="G843" s="52"/>
      <c r="H843" s="52"/>
      <c r="I843" s="52"/>
      <c r="J843" s="52"/>
      <c r="K843" s="52"/>
    </row>
    <row r="844" spans="4:11" ht="12.75" x14ac:dyDescent="0.2">
      <c r="D844" s="52"/>
      <c r="E844" s="52"/>
      <c r="F844" s="52"/>
      <c r="G844" s="52"/>
      <c r="H844" s="52"/>
      <c r="I844" s="52"/>
      <c r="J844" s="52"/>
      <c r="K844" s="52"/>
    </row>
    <row r="845" spans="4:11" ht="12.75" x14ac:dyDescent="0.2">
      <c r="D845" s="52"/>
      <c r="E845" s="52"/>
      <c r="F845" s="52"/>
      <c r="G845" s="52"/>
      <c r="H845" s="52"/>
      <c r="I845" s="52"/>
      <c r="J845" s="52"/>
      <c r="K845" s="52"/>
    </row>
    <row r="846" spans="4:11" ht="12.75" x14ac:dyDescent="0.2">
      <c r="D846" s="52"/>
      <c r="E846" s="52"/>
      <c r="F846" s="52"/>
      <c r="G846" s="52"/>
      <c r="H846" s="52"/>
      <c r="I846" s="52"/>
      <c r="J846" s="52"/>
      <c r="K846" s="52"/>
    </row>
    <row r="847" spans="4:11" ht="12.75" x14ac:dyDescent="0.2">
      <c r="D847" s="52"/>
      <c r="E847" s="52"/>
      <c r="F847" s="52"/>
      <c r="G847" s="52"/>
      <c r="H847" s="52"/>
      <c r="I847" s="52"/>
      <c r="J847" s="52"/>
      <c r="K847" s="52"/>
    </row>
    <row r="848" spans="4:11" ht="12.75" x14ac:dyDescent="0.2">
      <c r="D848" s="52"/>
      <c r="E848" s="52"/>
      <c r="F848" s="52"/>
      <c r="G848" s="52"/>
      <c r="H848" s="52"/>
      <c r="I848" s="52"/>
      <c r="J848" s="52"/>
      <c r="K848" s="52"/>
    </row>
    <row r="849" spans="4:11" ht="12.75" x14ac:dyDescent="0.2">
      <c r="D849" s="52"/>
      <c r="E849" s="52"/>
      <c r="F849" s="52"/>
      <c r="G849" s="52"/>
      <c r="H849" s="52"/>
      <c r="I849" s="52"/>
      <c r="J849" s="52"/>
      <c r="K849" s="52"/>
    </row>
    <row r="850" spans="4:11" ht="12.75" x14ac:dyDescent="0.2">
      <c r="D850" s="52"/>
      <c r="E850" s="52"/>
      <c r="F850" s="52"/>
      <c r="G850" s="52"/>
      <c r="H850" s="52"/>
      <c r="I850" s="52"/>
      <c r="J850" s="52"/>
      <c r="K850" s="52"/>
    </row>
    <row r="851" spans="4:11" ht="12.75" x14ac:dyDescent="0.2">
      <c r="D851" s="52"/>
      <c r="E851" s="52"/>
      <c r="F851" s="52"/>
      <c r="G851" s="52"/>
      <c r="H851" s="52"/>
      <c r="I851" s="52"/>
      <c r="J851" s="52"/>
      <c r="K851" s="52"/>
    </row>
    <row r="852" spans="4:11" ht="12.75" x14ac:dyDescent="0.2">
      <c r="D852" s="52"/>
      <c r="E852" s="52"/>
      <c r="F852" s="52"/>
      <c r="G852" s="52"/>
      <c r="H852" s="52"/>
      <c r="I852" s="52"/>
      <c r="J852" s="52"/>
      <c r="K852" s="52"/>
    </row>
    <row r="853" spans="4:11" ht="12.75" x14ac:dyDescent="0.2">
      <c r="D853" s="52"/>
      <c r="E853" s="52"/>
      <c r="F853" s="52"/>
      <c r="G853" s="52"/>
      <c r="H853" s="52"/>
      <c r="I853" s="52"/>
      <c r="J853" s="52"/>
      <c r="K853" s="52"/>
    </row>
    <row r="854" spans="4:11" ht="12.75" x14ac:dyDescent="0.2">
      <c r="D854" s="52"/>
      <c r="E854" s="52"/>
      <c r="F854" s="52"/>
      <c r="G854" s="52"/>
      <c r="H854" s="52"/>
      <c r="I854" s="52"/>
      <c r="J854" s="52"/>
      <c r="K854" s="52"/>
    </row>
    <row r="855" spans="4:11" ht="12.75" x14ac:dyDescent="0.2">
      <c r="D855" s="52"/>
      <c r="E855" s="52"/>
      <c r="F855" s="52"/>
      <c r="G855" s="52"/>
      <c r="H855" s="52"/>
      <c r="I855" s="52"/>
      <c r="J855" s="52"/>
      <c r="K855" s="52"/>
    </row>
    <row r="856" spans="4:11" ht="12.75" x14ac:dyDescent="0.2">
      <c r="D856" s="52"/>
      <c r="E856" s="52"/>
      <c r="F856" s="52"/>
      <c r="G856" s="52"/>
      <c r="H856" s="52"/>
      <c r="I856" s="52"/>
      <c r="J856" s="52"/>
      <c r="K856" s="52"/>
    </row>
    <row r="857" spans="4:11" ht="12.75" x14ac:dyDescent="0.2">
      <c r="D857" s="52"/>
      <c r="E857" s="52"/>
      <c r="F857" s="52"/>
      <c r="G857" s="52"/>
      <c r="H857" s="52"/>
      <c r="I857" s="52"/>
      <c r="J857" s="52"/>
      <c r="K857" s="52"/>
    </row>
    <row r="858" spans="4:11" ht="12.75" x14ac:dyDescent="0.2">
      <c r="D858" s="52"/>
      <c r="E858" s="52"/>
      <c r="F858" s="52"/>
      <c r="G858" s="52"/>
      <c r="H858" s="52"/>
      <c r="I858" s="52"/>
      <c r="J858" s="52"/>
      <c r="K858" s="52"/>
    </row>
    <row r="859" spans="4:11" ht="12.75" x14ac:dyDescent="0.2">
      <c r="D859" s="52"/>
      <c r="E859" s="52"/>
      <c r="F859" s="52"/>
      <c r="G859" s="52"/>
      <c r="H859" s="52"/>
      <c r="I859" s="52"/>
      <c r="J859" s="52"/>
      <c r="K859" s="52"/>
    </row>
    <row r="860" spans="4:11" ht="12.75" x14ac:dyDescent="0.2">
      <c r="D860" s="52"/>
      <c r="E860" s="52"/>
      <c r="F860" s="52"/>
      <c r="G860" s="52"/>
      <c r="H860" s="52"/>
      <c r="I860" s="52"/>
      <c r="J860" s="52"/>
      <c r="K860" s="52"/>
    </row>
    <row r="861" spans="4:11" ht="12.75" x14ac:dyDescent="0.2">
      <c r="D861" s="52"/>
      <c r="E861" s="52"/>
      <c r="F861" s="52"/>
      <c r="G861" s="52"/>
      <c r="H861" s="52"/>
      <c r="I861" s="52"/>
      <c r="J861" s="52"/>
      <c r="K861" s="52"/>
    </row>
    <row r="862" spans="4:11" ht="12.75" x14ac:dyDescent="0.2">
      <c r="D862" s="52"/>
      <c r="E862" s="52"/>
      <c r="F862" s="52"/>
      <c r="G862" s="52"/>
      <c r="H862" s="52"/>
      <c r="I862" s="52"/>
      <c r="J862" s="52"/>
      <c r="K862" s="52"/>
    </row>
    <row r="863" spans="4:11" ht="12.75" x14ac:dyDescent="0.2">
      <c r="D863" s="52"/>
      <c r="E863" s="52"/>
      <c r="F863" s="52"/>
      <c r="G863" s="52"/>
      <c r="H863" s="52"/>
      <c r="I863" s="52"/>
      <c r="J863" s="52"/>
      <c r="K863" s="52"/>
    </row>
    <row r="864" spans="4:11" ht="12.75" x14ac:dyDescent="0.2">
      <c r="D864" s="52"/>
      <c r="E864" s="52"/>
      <c r="F864" s="52"/>
      <c r="G864" s="52"/>
      <c r="H864" s="52"/>
      <c r="I864" s="52"/>
      <c r="J864" s="52"/>
      <c r="K864" s="52"/>
    </row>
    <row r="865" spans="4:11" ht="12.75" x14ac:dyDescent="0.2">
      <c r="D865" s="52"/>
      <c r="E865" s="52"/>
      <c r="F865" s="52"/>
      <c r="G865" s="52"/>
      <c r="H865" s="52"/>
      <c r="I865" s="52"/>
      <c r="J865" s="52"/>
      <c r="K865" s="52"/>
    </row>
    <row r="866" spans="4:11" ht="12.75" x14ac:dyDescent="0.2">
      <c r="D866" s="52"/>
      <c r="E866" s="52"/>
      <c r="F866" s="52"/>
      <c r="G866" s="52"/>
      <c r="H866" s="52"/>
      <c r="I866" s="52"/>
      <c r="J866" s="52"/>
      <c r="K866" s="52"/>
    </row>
    <row r="867" spans="4:11" ht="12.75" x14ac:dyDescent="0.2">
      <c r="D867" s="52"/>
      <c r="E867" s="52"/>
      <c r="F867" s="52"/>
      <c r="G867" s="52"/>
      <c r="H867" s="52"/>
      <c r="I867" s="52"/>
      <c r="J867" s="52"/>
      <c r="K867" s="52"/>
    </row>
    <row r="868" spans="4:11" ht="12.75" x14ac:dyDescent="0.2">
      <c r="D868" s="52"/>
      <c r="E868" s="52"/>
      <c r="F868" s="52"/>
      <c r="G868" s="52"/>
      <c r="H868" s="52"/>
      <c r="I868" s="52"/>
      <c r="J868" s="52"/>
      <c r="K868" s="52"/>
    </row>
    <row r="869" spans="4:11" ht="12.75" x14ac:dyDescent="0.2">
      <c r="D869" s="52"/>
      <c r="E869" s="52"/>
      <c r="F869" s="52"/>
      <c r="G869" s="52"/>
      <c r="H869" s="52"/>
      <c r="I869" s="52"/>
      <c r="J869" s="52"/>
      <c r="K869" s="52"/>
    </row>
    <row r="870" spans="4:11" ht="12.75" x14ac:dyDescent="0.2">
      <c r="D870" s="52"/>
      <c r="E870" s="52"/>
      <c r="F870" s="52"/>
      <c r="G870" s="52"/>
      <c r="H870" s="52"/>
      <c r="I870" s="52"/>
      <c r="J870" s="52"/>
      <c r="K870" s="52"/>
    </row>
    <row r="871" spans="4:11" ht="12.75" x14ac:dyDescent="0.2">
      <c r="D871" s="52"/>
      <c r="E871" s="52"/>
      <c r="F871" s="52"/>
      <c r="G871" s="52"/>
      <c r="H871" s="52"/>
      <c r="I871" s="52"/>
      <c r="J871" s="52"/>
      <c r="K871" s="52"/>
    </row>
    <row r="872" spans="4:11" ht="12.75" x14ac:dyDescent="0.2">
      <c r="D872" s="52"/>
      <c r="E872" s="52"/>
      <c r="F872" s="52"/>
      <c r="G872" s="52"/>
      <c r="H872" s="52"/>
      <c r="I872" s="52"/>
      <c r="J872" s="52"/>
      <c r="K872" s="52"/>
    </row>
    <row r="873" spans="4:11" ht="12.75" x14ac:dyDescent="0.2">
      <c r="D873" s="52"/>
      <c r="E873" s="52"/>
      <c r="F873" s="52"/>
      <c r="G873" s="52"/>
      <c r="H873" s="52"/>
      <c r="I873" s="52"/>
      <c r="J873" s="52"/>
      <c r="K873" s="52"/>
    </row>
    <row r="874" spans="4:11" ht="12.75" x14ac:dyDescent="0.2">
      <c r="D874" s="52"/>
      <c r="E874" s="52"/>
      <c r="F874" s="52"/>
      <c r="G874" s="52"/>
      <c r="H874" s="52"/>
      <c r="I874" s="52"/>
      <c r="J874" s="52"/>
      <c r="K874" s="52"/>
    </row>
    <row r="875" spans="4:11" ht="12.75" x14ac:dyDescent="0.2">
      <c r="D875" s="52"/>
      <c r="E875" s="52"/>
      <c r="F875" s="52"/>
      <c r="G875" s="52"/>
      <c r="H875" s="52"/>
      <c r="I875" s="52"/>
      <c r="J875" s="52"/>
      <c r="K875" s="52"/>
    </row>
    <row r="876" spans="4:11" ht="12.75" x14ac:dyDescent="0.2">
      <c r="D876" s="52"/>
      <c r="E876" s="52"/>
      <c r="F876" s="52"/>
      <c r="G876" s="52"/>
      <c r="H876" s="52"/>
      <c r="I876" s="52"/>
      <c r="J876" s="52"/>
      <c r="K876" s="52"/>
    </row>
    <row r="877" spans="4:11" ht="12.75" x14ac:dyDescent="0.2">
      <c r="D877" s="52"/>
      <c r="E877" s="52"/>
      <c r="F877" s="52"/>
      <c r="G877" s="52"/>
      <c r="H877" s="52"/>
      <c r="I877" s="52"/>
      <c r="J877" s="52"/>
      <c r="K877" s="52"/>
    </row>
    <row r="878" spans="4:11" ht="12.75" x14ac:dyDescent="0.2">
      <c r="D878" s="52"/>
      <c r="E878" s="52"/>
      <c r="F878" s="52"/>
      <c r="G878" s="52"/>
      <c r="H878" s="52"/>
      <c r="I878" s="52"/>
      <c r="J878" s="52"/>
      <c r="K878" s="52"/>
    </row>
    <row r="879" spans="4:11" ht="12.75" x14ac:dyDescent="0.2">
      <c r="D879" s="52"/>
      <c r="E879" s="52"/>
      <c r="F879" s="52"/>
      <c r="G879" s="52"/>
      <c r="H879" s="52"/>
      <c r="I879" s="52"/>
      <c r="J879" s="52"/>
      <c r="K879" s="52"/>
    </row>
    <row r="880" spans="4:11" ht="12.75" x14ac:dyDescent="0.2">
      <c r="D880" s="52"/>
      <c r="E880" s="52"/>
      <c r="F880" s="52"/>
      <c r="G880" s="52"/>
      <c r="H880" s="52"/>
      <c r="I880" s="52"/>
      <c r="J880" s="52"/>
      <c r="K880" s="52"/>
    </row>
    <row r="881" spans="4:11" ht="12.75" x14ac:dyDescent="0.2">
      <c r="D881" s="52"/>
      <c r="E881" s="52"/>
      <c r="F881" s="52"/>
      <c r="G881" s="52"/>
      <c r="H881" s="52"/>
      <c r="I881" s="52"/>
      <c r="J881" s="52"/>
      <c r="K881" s="52"/>
    </row>
    <row r="882" spans="4:11" ht="12.75" x14ac:dyDescent="0.2">
      <c r="D882" s="52"/>
      <c r="E882" s="52"/>
      <c r="F882" s="52"/>
      <c r="G882" s="52"/>
      <c r="H882" s="52"/>
      <c r="I882" s="52"/>
      <c r="J882" s="52"/>
      <c r="K882" s="52"/>
    </row>
    <row r="883" spans="4:11" ht="12.75" x14ac:dyDescent="0.2">
      <c r="D883" s="52"/>
      <c r="E883" s="52"/>
      <c r="F883" s="52"/>
      <c r="G883" s="52"/>
      <c r="H883" s="52"/>
      <c r="I883" s="52"/>
      <c r="J883" s="52"/>
      <c r="K883" s="52"/>
    </row>
    <row r="884" spans="4:11" ht="12.75" x14ac:dyDescent="0.2">
      <c r="D884" s="52"/>
      <c r="E884" s="52"/>
      <c r="F884" s="52"/>
      <c r="G884" s="52"/>
      <c r="H884" s="52"/>
      <c r="I884" s="52"/>
      <c r="J884" s="52"/>
      <c r="K884" s="52"/>
    </row>
    <row r="885" spans="4:11" ht="12.75" x14ac:dyDescent="0.2">
      <c r="D885" s="52"/>
      <c r="E885" s="52"/>
      <c r="F885" s="52"/>
      <c r="G885" s="52"/>
      <c r="H885" s="52"/>
      <c r="I885" s="52"/>
      <c r="J885" s="52"/>
      <c r="K885" s="52"/>
    </row>
    <row r="886" spans="4:11" ht="12.75" x14ac:dyDescent="0.2">
      <c r="D886" s="52"/>
      <c r="E886" s="52"/>
      <c r="F886" s="52"/>
      <c r="G886" s="52"/>
      <c r="H886" s="52"/>
      <c r="I886" s="52"/>
      <c r="J886" s="52"/>
      <c r="K886" s="52"/>
    </row>
    <row r="887" spans="4:11" ht="12.75" x14ac:dyDescent="0.2">
      <c r="D887" s="52"/>
      <c r="E887" s="52"/>
      <c r="F887" s="52"/>
      <c r="G887" s="52"/>
      <c r="H887" s="52"/>
      <c r="I887" s="52"/>
      <c r="J887" s="52"/>
      <c r="K887" s="52"/>
    </row>
    <row r="888" spans="4:11" ht="12.75" x14ac:dyDescent="0.2">
      <c r="D888" s="52"/>
      <c r="E888" s="52"/>
      <c r="F888" s="52"/>
      <c r="G888" s="52"/>
      <c r="H888" s="52"/>
      <c r="I888" s="52"/>
      <c r="J888" s="52"/>
      <c r="K888" s="52"/>
    </row>
    <row r="889" spans="4:11" ht="12.75" x14ac:dyDescent="0.2">
      <c r="D889" s="52"/>
      <c r="E889" s="52"/>
      <c r="F889" s="52"/>
      <c r="G889" s="52"/>
      <c r="H889" s="52"/>
      <c r="I889" s="52"/>
      <c r="J889" s="52"/>
      <c r="K889" s="52"/>
    </row>
    <row r="890" spans="4:11" ht="12.75" x14ac:dyDescent="0.2">
      <c r="D890" s="52"/>
      <c r="E890" s="52"/>
      <c r="F890" s="52"/>
      <c r="G890" s="52"/>
      <c r="H890" s="52"/>
      <c r="I890" s="52"/>
      <c r="J890" s="52"/>
      <c r="K890" s="52"/>
    </row>
    <row r="891" spans="4:11" ht="12.75" x14ac:dyDescent="0.2">
      <c r="D891" s="52"/>
      <c r="E891" s="52"/>
      <c r="F891" s="52"/>
      <c r="G891" s="52"/>
      <c r="H891" s="52"/>
      <c r="I891" s="52"/>
      <c r="J891" s="52"/>
      <c r="K891" s="52"/>
    </row>
    <row r="892" spans="4:11" ht="12.75" x14ac:dyDescent="0.2">
      <c r="D892" s="52"/>
      <c r="E892" s="52"/>
      <c r="F892" s="52"/>
      <c r="G892" s="52"/>
      <c r="H892" s="52"/>
      <c r="I892" s="52"/>
      <c r="J892" s="52"/>
      <c r="K892" s="52"/>
    </row>
    <row r="893" spans="4:11" ht="12.75" x14ac:dyDescent="0.2">
      <c r="D893" s="52"/>
      <c r="E893" s="52"/>
      <c r="F893" s="52"/>
      <c r="G893" s="52"/>
      <c r="H893" s="52"/>
      <c r="I893" s="52"/>
      <c r="J893" s="52"/>
      <c r="K893" s="52"/>
    </row>
    <row r="894" spans="4:11" ht="12.75" x14ac:dyDescent="0.2">
      <c r="D894" s="52"/>
      <c r="E894" s="52"/>
      <c r="F894" s="52"/>
      <c r="G894" s="52"/>
      <c r="H894" s="52"/>
      <c r="I894" s="52"/>
      <c r="J894" s="52"/>
      <c r="K894" s="52"/>
    </row>
    <row r="895" spans="4:11" ht="12.75" x14ac:dyDescent="0.2">
      <c r="D895" s="52"/>
      <c r="E895" s="52"/>
      <c r="F895" s="52"/>
      <c r="G895" s="52"/>
      <c r="H895" s="52"/>
      <c r="I895" s="52"/>
      <c r="J895" s="52"/>
      <c r="K895" s="52"/>
    </row>
    <row r="896" spans="4:11" ht="12.75" x14ac:dyDescent="0.2">
      <c r="D896" s="52"/>
      <c r="E896" s="52"/>
      <c r="F896" s="52"/>
      <c r="G896" s="52"/>
      <c r="H896" s="52"/>
      <c r="I896" s="52"/>
      <c r="J896" s="52"/>
      <c r="K896" s="52"/>
    </row>
    <row r="897" spans="4:11" ht="12.75" x14ac:dyDescent="0.2">
      <c r="D897" s="52"/>
      <c r="E897" s="52"/>
      <c r="F897" s="52"/>
      <c r="G897" s="52"/>
      <c r="H897" s="52"/>
      <c r="I897" s="52"/>
      <c r="J897" s="52"/>
      <c r="K897" s="52"/>
    </row>
    <row r="898" spans="4:11" ht="12.75" x14ac:dyDescent="0.2">
      <c r="D898" s="52"/>
      <c r="E898" s="52"/>
      <c r="F898" s="52"/>
      <c r="G898" s="52"/>
      <c r="H898" s="52"/>
      <c r="I898" s="52"/>
      <c r="J898" s="52"/>
      <c r="K898" s="52"/>
    </row>
    <row r="899" spans="4:11" ht="12.75" x14ac:dyDescent="0.2">
      <c r="D899" s="52"/>
      <c r="E899" s="52"/>
      <c r="F899" s="52"/>
      <c r="G899" s="52"/>
      <c r="H899" s="52"/>
      <c r="I899" s="52"/>
      <c r="J899" s="52"/>
      <c r="K899" s="52"/>
    </row>
    <row r="900" spans="4:11" ht="12.75" x14ac:dyDescent="0.2">
      <c r="D900" s="52"/>
      <c r="E900" s="52"/>
      <c r="F900" s="52"/>
      <c r="G900" s="52"/>
      <c r="H900" s="52"/>
      <c r="I900" s="52"/>
      <c r="J900" s="52"/>
      <c r="K900" s="52"/>
    </row>
    <row r="901" spans="4:11" ht="12.75" x14ac:dyDescent="0.2">
      <c r="D901" s="52"/>
      <c r="E901" s="52"/>
      <c r="F901" s="52"/>
      <c r="G901" s="52"/>
      <c r="H901" s="52"/>
      <c r="I901" s="52"/>
      <c r="J901" s="52"/>
      <c r="K901" s="52"/>
    </row>
    <row r="902" spans="4:11" ht="12.75" x14ac:dyDescent="0.2">
      <c r="D902" s="52"/>
      <c r="E902" s="52"/>
      <c r="F902" s="52"/>
      <c r="G902" s="52"/>
      <c r="H902" s="52"/>
      <c r="I902" s="52"/>
      <c r="J902" s="52"/>
      <c r="K902" s="52"/>
    </row>
    <row r="903" spans="4:11" ht="12.75" x14ac:dyDescent="0.2">
      <c r="D903" s="52"/>
      <c r="E903" s="52"/>
      <c r="F903" s="52"/>
      <c r="G903" s="52"/>
      <c r="H903" s="52"/>
      <c r="I903" s="52"/>
      <c r="J903" s="52"/>
      <c r="K903" s="52"/>
    </row>
    <row r="904" spans="4:11" ht="12.75" x14ac:dyDescent="0.2">
      <c r="D904" s="52"/>
      <c r="E904" s="52"/>
      <c r="F904" s="52"/>
      <c r="G904" s="52"/>
      <c r="H904" s="52"/>
      <c r="I904" s="52"/>
      <c r="J904" s="52"/>
      <c r="K904" s="52"/>
    </row>
    <row r="905" spans="4:11" ht="12.75" x14ac:dyDescent="0.2">
      <c r="D905" s="52"/>
      <c r="E905" s="52"/>
      <c r="F905" s="52"/>
      <c r="G905" s="52"/>
      <c r="H905" s="52"/>
      <c r="I905" s="52"/>
      <c r="J905" s="52"/>
      <c r="K905" s="52"/>
    </row>
    <row r="906" spans="4:11" ht="12.75" x14ac:dyDescent="0.2">
      <c r="D906" s="52"/>
      <c r="E906" s="52"/>
      <c r="F906" s="52"/>
      <c r="G906" s="52"/>
      <c r="H906" s="52"/>
      <c r="I906" s="52"/>
      <c r="J906" s="52"/>
      <c r="K906" s="52"/>
    </row>
    <row r="907" spans="4:11" ht="12.75" x14ac:dyDescent="0.2">
      <c r="D907" s="52"/>
      <c r="E907" s="52"/>
      <c r="F907" s="52"/>
      <c r="G907" s="52"/>
      <c r="H907" s="52"/>
      <c r="I907" s="52"/>
      <c r="J907" s="52"/>
      <c r="K907" s="52"/>
    </row>
    <row r="908" spans="4:11" ht="12.75" x14ac:dyDescent="0.2">
      <c r="D908" s="52"/>
      <c r="E908" s="52"/>
      <c r="F908" s="52"/>
      <c r="G908" s="52"/>
      <c r="H908" s="52"/>
      <c r="I908" s="52"/>
      <c r="J908" s="52"/>
      <c r="K908" s="52"/>
    </row>
    <row r="909" spans="4:11" ht="12.75" x14ac:dyDescent="0.2">
      <c r="D909" s="52"/>
      <c r="E909" s="52"/>
      <c r="F909" s="52"/>
      <c r="G909" s="52"/>
      <c r="H909" s="52"/>
      <c r="I909" s="52"/>
      <c r="J909" s="52"/>
      <c r="K909" s="52"/>
    </row>
    <row r="910" spans="4:11" ht="12.75" x14ac:dyDescent="0.2">
      <c r="D910" s="52"/>
      <c r="E910" s="52"/>
      <c r="F910" s="52"/>
      <c r="G910" s="52"/>
      <c r="H910" s="52"/>
      <c r="I910" s="52"/>
      <c r="J910" s="52"/>
      <c r="K910" s="52"/>
    </row>
    <row r="911" spans="4:11" ht="12.75" x14ac:dyDescent="0.2">
      <c r="D911" s="52"/>
      <c r="E911" s="52"/>
      <c r="F911" s="52"/>
      <c r="G911" s="52"/>
      <c r="H911" s="52"/>
      <c r="I911" s="52"/>
      <c r="J911" s="52"/>
      <c r="K911" s="52"/>
    </row>
    <row r="912" spans="4:11" ht="12.75" x14ac:dyDescent="0.2">
      <c r="D912" s="52"/>
      <c r="E912" s="52"/>
      <c r="F912" s="52"/>
      <c r="G912" s="52"/>
      <c r="H912" s="52"/>
      <c r="I912" s="52"/>
      <c r="J912" s="52"/>
      <c r="K912" s="52"/>
    </row>
    <row r="913" spans="4:11" ht="12.75" x14ac:dyDescent="0.2">
      <c r="D913" s="52"/>
      <c r="E913" s="52"/>
      <c r="F913" s="52"/>
      <c r="G913" s="52"/>
      <c r="H913" s="52"/>
      <c r="I913" s="52"/>
      <c r="J913" s="52"/>
      <c r="K913" s="52"/>
    </row>
    <row r="914" spans="4:11" ht="12.75" x14ac:dyDescent="0.2">
      <c r="D914" s="52"/>
      <c r="E914" s="52"/>
      <c r="F914" s="52"/>
      <c r="G914" s="52"/>
      <c r="H914" s="52"/>
      <c r="I914" s="52"/>
      <c r="J914" s="52"/>
      <c r="K914" s="52"/>
    </row>
    <row r="915" spans="4:11" ht="12.75" x14ac:dyDescent="0.2">
      <c r="D915" s="52"/>
      <c r="E915" s="52"/>
      <c r="F915" s="52"/>
      <c r="G915" s="52"/>
      <c r="H915" s="52"/>
      <c r="I915" s="52"/>
      <c r="J915" s="52"/>
      <c r="K915" s="52"/>
    </row>
    <row r="916" spans="4:11" ht="12.75" x14ac:dyDescent="0.2">
      <c r="D916" s="52"/>
      <c r="E916" s="52"/>
      <c r="F916" s="52"/>
      <c r="G916" s="52"/>
      <c r="H916" s="52"/>
      <c r="I916" s="52"/>
      <c r="J916" s="52"/>
      <c r="K916" s="52"/>
    </row>
    <row r="917" spans="4:11" ht="12.75" x14ac:dyDescent="0.2">
      <c r="D917" s="52"/>
      <c r="E917" s="52"/>
      <c r="F917" s="52"/>
      <c r="G917" s="52"/>
      <c r="H917" s="52"/>
      <c r="I917" s="52"/>
      <c r="J917" s="52"/>
      <c r="K917" s="52"/>
    </row>
    <row r="918" spans="4:11" ht="12.75" x14ac:dyDescent="0.2">
      <c r="D918" s="52"/>
      <c r="E918" s="52"/>
      <c r="F918" s="52"/>
      <c r="G918" s="52"/>
      <c r="H918" s="52"/>
      <c r="I918" s="52"/>
      <c r="J918" s="52"/>
      <c r="K918" s="52"/>
    </row>
    <row r="919" spans="4:11" ht="12.75" x14ac:dyDescent="0.2">
      <c r="D919" s="52"/>
      <c r="E919" s="52"/>
      <c r="F919" s="52"/>
      <c r="G919" s="52"/>
      <c r="H919" s="52"/>
      <c r="I919" s="52"/>
      <c r="J919" s="52"/>
      <c r="K919" s="52"/>
    </row>
    <row r="920" spans="4:11" ht="12.75" x14ac:dyDescent="0.2">
      <c r="D920" s="52"/>
      <c r="E920" s="52"/>
      <c r="F920" s="52"/>
      <c r="G920" s="52"/>
      <c r="H920" s="52"/>
      <c r="I920" s="52"/>
      <c r="J920" s="52"/>
      <c r="K920" s="52"/>
    </row>
    <row r="921" spans="4:11" ht="12.75" x14ac:dyDescent="0.2">
      <c r="D921" s="52"/>
      <c r="E921" s="52"/>
      <c r="F921" s="52"/>
      <c r="G921" s="52"/>
      <c r="H921" s="52"/>
      <c r="I921" s="52"/>
      <c r="J921" s="52"/>
      <c r="K921" s="52"/>
    </row>
    <row r="922" spans="4:11" ht="12.75" x14ac:dyDescent="0.2">
      <c r="D922" s="52"/>
      <c r="E922" s="52"/>
      <c r="F922" s="52"/>
      <c r="G922" s="52"/>
      <c r="H922" s="52"/>
      <c r="I922" s="52"/>
      <c r="J922" s="52"/>
      <c r="K922" s="52"/>
    </row>
    <row r="923" spans="4:11" ht="12.75" x14ac:dyDescent="0.2">
      <c r="D923" s="52"/>
      <c r="E923" s="52"/>
      <c r="F923" s="52"/>
      <c r="G923" s="52"/>
      <c r="H923" s="52"/>
      <c r="I923" s="52"/>
      <c r="J923" s="52"/>
      <c r="K923" s="52"/>
    </row>
    <row r="924" spans="4:11" ht="12.75" x14ac:dyDescent="0.2">
      <c r="D924" s="52"/>
      <c r="E924" s="52"/>
      <c r="F924" s="52"/>
      <c r="G924" s="52"/>
      <c r="H924" s="52"/>
      <c r="I924" s="52"/>
      <c r="J924" s="52"/>
      <c r="K924" s="52"/>
    </row>
    <row r="925" spans="4:11" ht="12.75" x14ac:dyDescent="0.2">
      <c r="D925" s="52"/>
      <c r="E925" s="52"/>
      <c r="F925" s="52"/>
      <c r="G925" s="52"/>
      <c r="H925" s="52"/>
      <c r="I925" s="52"/>
      <c r="J925" s="52"/>
      <c r="K925" s="52"/>
    </row>
    <row r="926" spans="4:11" ht="12.75" x14ac:dyDescent="0.2">
      <c r="D926" s="52"/>
      <c r="E926" s="52"/>
      <c r="F926" s="52"/>
      <c r="G926" s="52"/>
      <c r="H926" s="52"/>
      <c r="I926" s="52"/>
      <c r="J926" s="52"/>
      <c r="K926" s="52"/>
    </row>
    <row r="927" spans="4:11" ht="12.75" x14ac:dyDescent="0.2">
      <c r="D927" s="52"/>
      <c r="E927" s="52"/>
      <c r="F927" s="52"/>
      <c r="G927" s="52"/>
      <c r="H927" s="52"/>
      <c r="I927" s="52"/>
      <c r="J927" s="52"/>
      <c r="K927" s="52"/>
    </row>
    <row r="928" spans="4:11" ht="12.75" x14ac:dyDescent="0.2">
      <c r="D928" s="52"/>
      <c r="E928" s="52"/>
      <c r="F928" s="52"/>
      <c r="G928" s="52"/>
      <c r="H928" s="52"/>
      <c r="I928" s="52"/>
      <c r="J928" s="52"/>
      <c r="K928" s="52"/>
    </row>
    <row r="929" spans="4:11" ht="12.75" x14ac:dyDescent="0.2">
      <c r="D929" s="52"/>
      <c r="E929" s="52"/>
      <c r="F929" s="52"/>
      <c r="G929" s="52"/>
      <c r="H929" s="52"/>
      <c r="I929" s="52"/>
      <c r="J929" s="52"/>
      <c r="K929" s="52"/>
    </row>
    <row r="930" spans="4:11" ht="12.75" x14ac:dyDescent="0.2">
      <c r="D930" s="52"/>
      <c r="E930" s="52"/>
      <c r="F930" s="52"/>
      <c r="G930" s="52"/>
      <c r="H930" s="52"/>
      <c r="I930" s="52"/>
      <c r="J930" s="52"/>
      <c r="K930" s="52"/>
    </row>
    <row r="931" spans="4:11" ht="12.75" x14ac:dyDescent="0.2">
      <c r="D931" s="52"/>
      <c r="E931" s="52"/>
      <c r="F931" s="52"/>
      <c r="G931" s="52"/>
      <c r="H931" s="52"/>
      <c r="I931" s="52"/>
      <c r="J931" s="52"/>
      <c r="K931" s="52"/>
    </row>
    <row r="932" spans="4:11" ht="12.75" x14ac:dyDescent="0.2">
      <c r="D932" s="52"/>
      <c r="E932" s="52"/>
      <c r="F932" s="52"/>
      <c r="G932" s="52"/>
      <c r="H932" s="52"/>
      <c r="I932" s="52"/>
      <c r="J932" s="52"/>
      <c r="K932" s="52"/>
    </row>
    <row r="933" spans="4:11" ht="12.75" x14ac:dyDescent="0.2">
      <c r="D933" s="52"/>
      <c r="E933" s="52"/>
      <c r="F933" s="52"/>
      <c r="G933" s="52"/>
      <c r="H933" s="52"/>
      <c r="I933" s="52"/>
      <c r="J933" s="52"/>
      <c r="K933" s="52"/>
    </row>
    <row r="934" spans="4:11" ht="12.75" x14ac:dyDescent="0.2">
      <c r="D934" s="52"/>
      <c r="E934" s="52"/>
      <c r="F934" s="52"/>
      <c r="G934" s="52"/>
      <c r="H934" s="52"/>
      <c r="I934" s="52"/>
      <c r="J934" s="52"/>
      <c r="K934" s="52"/>
    </row>
    <row r="935" spans="4:11" ht="12.75" x14ac:dyDescent="0.2">
      <c r="D935" s="52"/>
      <c r="E935" s="52"/>
      <c r="F935" s="52"/>
      <c r="G935" s="52"/>
      <c r="H935" s="52"/>
      <c r="I935" s="52"/>
      <c r="J935" s="52"/>
      <c r="K935" s="52"/>
    </row>
    <row r="936" spans="4:11" ht="12.75" x14ac:dyDescent="0.2">
      <c r="D936" s="52"/>
      <c r="E936" s="52"/>
      <c r="F936" s="52"/>
      <c r="G936" s="52"/>
      <c r="H936" s="52"/>
      <c r="I936" s="52"/>
      <c r="J936" s="52"/>
      <c r="K936" s="52"/>
    </row>
    <row r="937" spans="4:11" ht="12.75" x14ac:dyDescent="0.2">
      <c r="D937" s="52"/>
      <c r="E937" s="52"/>
      <c r="F937" s="52"/>
      <c r="G937" s="52"/>
      <c r="H937" s="52"/>
      <c r="I937" s="52"/>
      <c r="J937" s="52"/>
      <c r="K937" s="52"/>
    </row>
    <row r="938" spans="4:11" ht="12.75" x14ac:dyDescent="0.2">
      <c r="D938" s="52"/>
      <c r="E938" s="52"/>
      <c r="F938" s="52"/>
      <c r="G938" s="52"/>
      <c r="H938" s="52"/>
      <c r="I938" s="52"/>
      <c r="J938" s="52"/>
      <c r="K938" s="52"/>
    </row>
    <row r="939" spans="4:11" ht="12.75" x14ac:dyDescent="0.2">
      <c r="D939" s="52"/>
      <c r="E939" s="52"/>
      <c r="F939" s="52"/>
      <c r="G939" s="52"/>
      <c r="H939" s="52"/>
      <c r="I939" s="52"/>
      <c r="J939" s="52"/>
      <c r="K939" s="52"/>
    </row>
    <row r="940" spans="4:11" ht="12.75" x14ac:dyDescent="0.2">
      <c r="D940" s="52"/>
      <c r="E940" s="52"/>
      <c r="F940" s="52"/>
      <c r="G940" s="52"/>
      <c r="H940" s="52"/>
      <c r="I940" s="52"/>
      <c r="J940" s="52"/>
      <c r="K940" s="52"/>
    </row>
    <row r="941" spans="4:11" ht="12.75" x14ac:dyDescent="0.2">
      <c r="D941" s="52"/>
      <c r="E941" s="52"/>
      <c r="F941" s="52"/>
      <c r="G941" s="52"/>
      <c r="H941" s="52"/>
      <c r="I941" s="52"/>
      <c r="J941" s="52"/>
      <c r="K941" s="52"/>
    </row>
    <row r="942" spans="4:11" ht="12.75" x14ac:dyDescent="0.2">
      <c r="D942" s="52"/>
      <c r="E942" s="52"/>
      <c r="F942" s="52"/>
      <c r="G942" s="52"/>
      <c r="H942" s="52"/>
      <c r="I942" s="52"/>
      <c r="J942" s="52"/>
      <c r="K942" s="52"/>
    </row>
    <row r="943" spans="4:11" ht="12.75" x14ac:dyDescent="0.2">
      <c r="D943" s="52"/>
      <c r="E943" s="52"/>
      <c r="F943" s="52"/>
      <c r="G943" s="52"/>
      <c r="H943" s="52"/>
      <c r="I943" s="52"/>
      <c r="J943" s="52"/>
      <c r="K943" s="52"/>
    </row>
    <row r="944" spans="4:11" ht="12.75" x14ac:dyDescent="0.2">
      <c r="D944" s="52"/>
      <c r="E944" s="52"/>
      <c r="F944" s="52"/>
      <c r="G944" s="52"/>
      <c r="H944" s="52"/>
      <c r="I944" s="52"/>
      <c r="J944" s="52"/>
      <c r="K944" s="52"/>
    </row>
    <row r="945" spans="4:11" ht="12.75" x14ac:dyDescent="0.2">
      <c r="D945" s="52"/>
      <c r="E945" s="52"/>
      <c r="F945" s="52"/>
      <c r="G945" s="52"/>
      <c r="H945" s="52"/>
      <c r="I945" s="52"/>
      <c r="J945" s="52"/>
      <c r="K945" s="52"/>
    </row>
    <row r="946" spans="4:11" ht="12.75" x14ac:dyDescent="0.2">
      <c r="D946" s="52"/>
      <c r="E946" s="52"/>
      <c r="F946" s="52"/>
      <c r="G946" s="52"/>
      <c r="H946" s="52"/>
      <c r="I946" s="52"/>
      <c r="J946" s="52"/>
      <c r="K946" s="52"/>
    </row>
    <row r="947" spans="4:11" ht="12.75" x14ac:dyDescent="0.2">
      <c r="D947" s="52"/>
      <c r="E947" s="52"/>
      <c r="F947" s="52"/>
      <c r="G947" s="52"/>
      <c r="H947" s="52"/>
      <c r="I947" s="52"/>
      <c r="J947" s="52"/>
      <c r="K947" s="52"/>
    </row>
    <row r="948" spans="4:11" ht="12.75" x14ac:dyDescent="0.2">
      <c r="D948" s="52"/>
      <c r="E948" s="52"/>
      <c r="F948" s="52"/>
      <c r="G948" s="52"/>
      <c r="H948" s="52"/>
      <c r="I948" s="52"/>
      <c r="J948" s="52"/>
      <c r="K948" s="52"/>
    </row>
    <row r="949" spans="4:11" ht="12.75" x14ac:dyDescent="0.2">
      <c r="D949" s="52"/>
      <c r="E949" s="52"/>
      <c r="F949" s="52"/>
      <c r="G949" s="52"/>
      <c r="H949" s="52"/>
      <c r="I949" s="52"/>
      <c r="J949" s="52"/>
      <c r="K949" s="52"/>
    </row>
    <row r="950" spans="4:11" ht="12.75" x14ac:dyDescent="0.2">
      <c r="D950" s="52"/>
      <c r="E950" s="52"/>
      <c r="F950" s="52"/>
      <c r="G950" s="52"/>
      <c r="H950" s="52"/>
      <c r="I950" s="52"/>
      <c r="J950" s="52"/>
      <c r="K950" s="52"/>
    </row>
    <row r="951" spans="4:11" ht="12.75" x14ac:dyDescent="0.2">
      <c r="D951" s="52"/>
      <c r="E951" s="52"/>
      <c r="F951" s="52"/>
      <c r="G951" s="52"/>
      <c r="H951" s="52"/>
      <c r="I951" s="52"/>
      <c r="J951" s="52"/>
      <c r="K951" s="52"/>
    </row>
    <row r="952" spans="4:11" ht="12.75" x14ac:dyDescent="0.2">
      <c r="D952" s="52"/>
      <c r="E952" s="52"/>
      <c r="F952" s="52"/>
      <c r="G952" s="52"/>
      <c r="H952" s="52"/>
      <c r="I952" s="52"/>
      <c r="J952" s="52"/>
      <c r="K952" s="52"/>
    </row>
    <row r="953" spans="4:11" ht="12.75" x14ac:dyDescent="0.2">
      <c r="D953" s="52"/>
      <c r="E953" s="52"/>
      <c r="F953" s="52"/>
      <c r="G953" s="52"/>
      <c r="H953" s="52"/>
      <c r="I953" s="52"/>
      <c r="J953" s="52"/>
      <c r="K953" s="52"/>
    </row>
    <row r="954" spans="4:11" ht="12.75" x14ac:dyDescent="0.2">
      <c r="D954" s="52"/>
      <c r="E954" s="52"/>
      <c r="F954" s="52"/>
      <c r="G954" s="52"/>
      <c r="H954" s="52"/>
      <c r="I954" s="52"/>
      <c r="J954" s="52"/>
      <c r="K954" s="52"/>
    </row>
    <row r="955" spans="4:11" ht="12.75" x14ac:dyDescent="0.2">
      <c r="D955" s="52"/>
      <c r="E955" s="52"/>
      <c r="F955" s="52"/>
      <c r="G955" s="52"/>
      <c r="H955" s="52"/>
      <c r="I955" s="52"/>
      <c r="J955" s="52"/>
      <c r="K955" s="52"/>
    </row>
    <row r="956" spans="4:11" ht="12.75" x14ac:dyDescent="0.2">
      <c r="D956" s="52"/>
      <c r="E956" s="52"/>
      <c r="F956" s="52"/>
      <c r="G956" s="52"/>
      <c r="H956" s="52"/>
      <c r="I956" s="52"/>
      <c r="J956" s="52"/>
      <c r="K956" s="52"/>
    </row>
    <row r="957" spans="4:11" ht="12.75" x14ac:dyDescent="0.2">
      <c r="D957" s="52"/>
      <c r="E957" s="52"/>
      <c r="F957" s="52"/>
      <c r="G957" s="52"/>
      <c r="H957" s="52"/>
      <c r="I957" s="52"/>
      <c r="J957" s="52"/>
      <c r="K957" s="52"/>
    </row>
    <row r="958" spans="4:11" ht="12.75" x14ac:dyDescent="0.2">
      <c r="D958" s="52"/>
      <c r="E958" s="52"/>
      <c r="F958" s="52"/>
      <c r="G958" s="52"/>
      <c r="H958" s="52"/>
      <c r="I958" s="52"/>
      <c r="J958" s="52"/>
      <c r="K958" s="52"/>
    </row>
    <row r="959" spans="4:11" ht="12.75" x14ac:dyDescent="0.2">
      <c r="D959" s="52"/>
      <c r="E959" s="52"/>
      <c r="F959" s="52"/>
      <c r="G959" s="52"/>
      <c r="H959" s="52"/>
      <c r="I959" s="52"/>
      <c r="J959" s="52"/>
      <c r="K959" s="52"/>
    </row>
    <row r="960" spans="4:11" ht="12.75" x14ac:dyDescent="0.2">
      <c r="D960" s="52"/>
      <c r="E960" s="52"/>
      <c r="F960" s="52"/>
      <c r="G960" s="52"/>
      <c r="H960" s="52"/>
      <c r="I960" s="52"/>
      <c r="J960" s="52"/>
      <c r="K960" s="52"/>
    </row>
    <row r="961" spans="4:11" ht="12.75" x14ac:dyDescent="0.2">
      <c r="D961" s="52"/>
      <c r="E961" s="52"/>
      <c r="F961" s="52"/>
      <c r="G961" s="52"/>
      <c r="H961" s="52"/>
      <c r="I961" s="52"/>
      <c r="J961" s="52"/>
      <c r="K961" s="52"/>
    </row>
    <row r="962" spans="4:11" ht="12.75" x14ac:dyDescent="0.2">
      <c r="D962" s="52"/>
      <c r="E962" s="52"/>
      <c r="F962" s="52"/>
      <c r="G962" s="52"/>
      <c r="H962" s="52"/>
      <c r="I962" s="52"/>
      <c r="J962" s="52"/>
      <c r="K962" s="52"/>
    </row>
    <row r="963" spans="4:11" ht="12.75" x14ac:dyDescent="0.2">
      <c r="D963" s="52"/>
      <c r="E963" s="52"/>
      <c r="F963" s="52"/>
      <c r="G963" s="52"/>
      <c r="H963" s="52"/>
      <c r="I963" s="52"/>
      <c r="J963" s="52"/>
      <c r="K963" s="52"/>
    </row>
    <row r="964" spans="4:11" ht="12.75" x14ac:dyDescent="0.2">
      <c r="D964" s="52"/>
      <c r="E964" s="52"/>
      <c r="F964" s="52"/>
      <c r="G964" s="52"/>
      <c r="H964" s="52"/>
      <c r="I964" s="52"/>
      <c r="J964" s="52"/>
      <c r="K964" s="52"/>
    </row>
    <row r="965" spans="4:11" ht="12.75" x14ac:dyDescent="0.2">
      <c r="D965" s="52"/>
      <c r="E965" s="52"/>
      <c r="F965" s="52"/>
      <c r="G965" s="52"/>
      <c r="H965" s="52"/>
      <c r="I965" s="52"/>
      <c r="J965" s="52"/>
      <c r="K965" s="52"/>
    </row>
    <row r="966" spans="4:11" ht="12.75" x14ac:dyDescent="0.2">
      <c r="D966" s="52"/>
      <c r="E966" s="52"/>
      <c r="F966" s="52"/>
      <c r="G966" s="52"/>
      <c r="H966" s="52"/>
      <c r="I966" s="52"/>
      <c r="J966" s="52"/>
      <c r="K966" s="52"/>
    </row>
    <row r="967" spans="4:11" ht="12.75" x14ac:dyDescent="0.2">
      <c r="D967" s="52"/>
      <c r="E967" s="52"/>
      <c r="F967" s="52"/>
      <c r="G967" s="52"/>
      <c r="H967" s="52"/>
      <c r="I967" s="52"/>
      <c r="J967" s="52"/>
      <c r="K967" s="52"/>
    </row>
    <row r="968" spans="4:11" ht="12.75" x14ac:dyDescent="0.2">
      <c r="D968" s="52"/>
      <c r="E968" s="52"/>
      <c r="F968" s="52"/>
      <c r="G968" s="52"/>
      <c r="H968" s="52"/>
      <c r="I968" s="52"/>
      <c r="J968" s="52"/>
      <c r="K968" s="52"/>
    </row>
    <row r="969" spans="4:11" ht="12.75" x14ac:dyDescent="0.2">
      <c r="D969" s="52"/>
      <c r="E969" s="52"/>
      <c r="F969" s="52"/>
      <c r="G969" s="52"/>
      <c r="H969" s="52"/>
      <c r="I969" s="52"/>
      <c r="J969" s="52"/>
      <c r="K969" s="52"/>
    </row>
    <row r="970" spans="4:11" ht="12.75" x14ac:dyDescent="0.2">
      <c r="D970" s="52"/>
      <c r="E970" s="52"/>
      <c r="F970" s="52"/>
      <c r="G970" s="52"/>
      <c r="H970" s="52"/>
      <c r="I970" s="52"/>
      <c r="J970" s="52"/>
      <c r="K970" s="52"/>
    </row>
    <row r="971" spans="4:11" ht="12.75" x14ac:dyDescent="0.2">
      <c r="D971" s="52"/>
      <c r="E971" s="52"/>
      <c r="F971" s="52"/>
      <c r="G971" s="52"/>
      <c r="H971" s="52"/>
      <c r="I971" s="52"/>
      <c r="J971" s="52"/>
      <c r="K971" s="52"/>
    </row>
    <row r="972" spans="4:11" ht="12.75" x14ac:dyDescent="0.2">
      <c r="D972" s="52"/>
      <c r="E972" s="52"/>
      <c r="F972" s="52"/>
      <c r="G972" s="52"/>
      <c r="H972" s="52"/>
      <c r="I972" s="52"/>
      <c r="J972" s="52"/>
      <c r="K972" s="52"/>
    </row>
    <row r="973" spans="4:11" ht="12.75" x14ac:dyDescent="0.2">
      <c r="D973" s="52"/>
      <c r="E973" s="52"/>
      <c r="F973" s="52"/>
      <c r="G973" s="52"/>
      <c r="H973" s="52"/>
      <c r="I973" s="52"/>
      <c r="J973" s="52"/>
      <c r="K973" s="52"/>
    </row>
    <row r="974" spans="4:11" ht="12.75" x14ac:dyDescent="0.2">
      <c r="D974" s="52"/>
      <c r="E974" s="52"/>
      <c r="F974" s="52"/>
      <c r="G974" s="52"/>
      <c r="H974" s="52"/>
      <c r="I974" s="52"/>
      <c r="J974" s="52"/>
      <c r="K974" s="52"/>
    </row>
    <row r="975" spans="4:11" ht="12.75" x14ac:dyDescent="0.2">
      <c r="D975" s="52"/>
      <c r="E975" s="52"/>
      <c r="F975" s="52"/>
      <c r="G975" s="52"/>
      <c r="H975" s="52"/>
      <c r="I975" s="52"/>
      <c r="J975" s="52"/>
      <c r="K975" s="52"/>
    </row>
    <row r="976" spans="4:11" ht="12.75" x14ac:dyDescent="0.2">
      <c r="D976" s="52"/>
      <c r="E976" s="52"/>
      <c r="F976" s="52"/>
      <c r="G976" s="52"/>
      <c r="H976" s="52"/>
      <c r="I976" s="52"/>
      <c r="J976" s="52"/>
      <c r="K976" s="52"/>
    </row>
    <row r="977" spans="4:11" ht="12.75" x14ac:dyDescent="0.2">
      <c r="D977" s="52"/>
      <c r="E977" s="52"/>
      <c r="F977" s="52"/>
      <c r="G977" s="52"/>
      <c r="H977" s="52"/>
      <c r="I977" s="52"/>
      <c r="J977" s="52"/>
      <c r="K977" s="52"/>
    </row>
    <row r="978" spans="4:11" ht="12.75" x14ac:dyDescent="0.2">
      <c r="D978" s="52"/>
      <c r="E978" s="52"/>
      <c r="F978" s="52"/>
      <c r="G978" s="52"/>
      <c r="H978" s="52"/>
      <c r="I978" s="52"/>
      <c r="J978" s="52"/>
      <c r="K978" s="52"/>
    </row>
    <row r="979" spans="4:11" ht="12.75" x14ac:dyDescent="0.2">
      <c r="D979" s="52"/>
      <c r="E979" s="52"/>
      <c r="F979" s="52"/>
      <c r="G979" s="52"/>
      <c r="H979" s="52"/>
      <c r="I979" s="52"/>
      <c r="J979" s="52"/>
      <c r="K979" s="52"/>
    </row>
    <row r="980" spans="4:11" ht="12.75" x14ac:dyDescent="0.2">
      <c r="D980" s="52"/>
      <c r="E980" s="52"/>
      <c r="F980" s="52"/>
      <c r="G980" s="52"/>
      <c r="H980" s="52"/>
      <c r="I980" s="52"/>
      <c r="J980" s="52"/>
      <c r="K980" s="52"/>
    </row>
    <row r="981" spans="4:11" ht="12.75" x14ac:dyDescent="0.2">
      <c r="D981" s="52"/>
      <c r="E981" s="52"/>
      <c r="F981" s="52"/>
      <c r="G981" s="52"/>
      <c r="H981" s="52"/>
      <c r="I981" s="52"/>
      <c r="J981" s="52"/>
      <c r="K981" s="52"/>
    </row>
    <row r="982" spans="4:11" ht="12.75" x14ac:dyDescent="0.2">
      <c r="D982" s="52"/>
      <c r="E982" s="52"/>
      <c r="F982" s="52"/>
      <c r="G982" s="52"/>
      <c r="H982" s="52"/>
      <c r="I982" s="52"/>
      <c r="J982" s="52"/>
      <c r="K982" s="52"/>
    </row>
    <row r="983" spans="4:11" ht="12.75" x14ac:dyDescent="0.2">
      <c r="D983" s="52"/>
      <c r="E983" s="52"/>
      <c r="F983" s="52"/>
      <c r="G983" s="52"/>
      <c r="H983" s="52"/>
      <c r="I983" s="52"/>
      <c r="J983" s="52"/>
      <c r="K983" s="52"/>
    </row>
    <row r="984" spans="4:11" ht="12.75" x14ac:dyDescent="0.2">
      <c r="D984" s="52"/>
      <c r="E984" s="52"/>
      <c r="F984" s="52"/>
      <c r="G984" s="52"/>
      <c r="H984" s="52"/>
      <c r="I984" s="52"/>
      <c r="J984" s="52"/>
      <c r="K984" s="52"/>
    </row>
    <row r="985" spans="4:11" ht="12.75" x14ac:dyDescent="0.2">
      <c r="D985" s="52"/>
      <c r="E985" s="52"/>
      <c r="F985" s="52"/>
      <c r="G985" s="52"/>
      <c r="H985" s="52"/>
      <c r="I985" s="52"/>
      <c r="J985" s="52"/>
      <c r="K985" s="52"/>
    </row>
    <row r="986" spans="4:11" ht="12.75" x14ac:dyDescent="0.2">
      <c r="D986" s="52"/>
      <c r="E986" s="52"/>
      <c r="F986" s="52"/>
      <c r="G986" s="52"/>
      <c r="H986" s="52"/>
      <c r="I986" s="52"/>
      <c r="J986" s="52"/>
      <c r="K986" s="52"/>
    </row>
    <row r="987" spans="4:11" ht="12.75" x14ac:dyDescent="0.2">
      <c r="D987" s="52"/>
      <c r="E987" s="52"/>
      <c r="F987" s="52"/>
      <c r="G987" s="52"/>
      <c r="H987" s="52"/>
      <c r="I987" s="52"/>
      <c r="J987" s="52"/>
      <c r="K987" s="52"/>
    </row>
    <row r="988" spans="4:11" ht="12.75" x14ac:dyDescent="0.2">
      <c r="D988" s="52"/>
      <c r="E988" s="52"/>
      <c r="F988" s="52"/>
      <c r="G988" s="52"/>
      <c r="H988" s="52"/>
      <c r="I988" s="52"/>
      <c r="J988" s="52"/>
      <c r="K988" s="52"/>
    </row>
    <row r="989" spans="4:11" ht="12.75" x14ac:dyDescent="0.2">
      <c r="D989" s="52"/>
      <c r="E989" s="52"/>
      <c r="F989" s="52"/>
      <c r="G989" s="52"/>
      <c r="H989" s="52"/>
      <c r="I989" s="52"/>
      <c r="J989" s="52"/>
      <c r="K989" s="52"/>
    </row>
    <row r="990" spans="4:11" ht="12.75" x14ac:dyDescent="0.2">
      <c r="D990" s="52"/>
      <c r="E990" s="52"/>
      <c r="F990" s="52"/>
      <c r="G990" s="52"/>
      <c r="H990" s="52"/>
      <c r="I990" s="52"/>
      <c r="J990" s="52"/>
      <c r="K990" s="52"/>
    </row>
    <row r="991" spans="4:11" ht="12.75" x14ac:dyDescent="0.2">
      <c r="D991" s="52"/>
      <c r="E991" s="52"/>
      <c r="F991" s="52"/>
      <c r="G991" s="52"/>
      <c r="H991" s="52"/>
      <c r="I991" s="52"/>
      <c r="J991" s="52"/>
      <c r="K991" s="52"/>
    </row>
    <row r="992" spans="4:11" ht="12.75" x14ac:dyDescent="0.2">
      <c r="D992" s="52"/>
      <c r="E992" s="52"/>
      <c r="F992" s="52"/>
      <c r="G992" s="52"/>
      <c r="H992" s="52"/>
      <c r="I992" s="52"/>
      <c r="J992" s="52"/>
      <c r="K992" s="52"/>
    </row>
    <row r="993" spans="4:11" ht="12.75" x14ac:dyDescent="0.2">
      <c r="D993" s="52"/>
      <c r="E993" s="52"/>
      <c r="F993" s="52"/>
      <c r="G993" s="52"/>
      <c r="H993" s="52"/>
      <c r="I993" s="52"/>
      <c r="J993" s="52"/>
      <c r="K993" s="52"/>
    </row>
    <row r="994" spans="4:11" ht="12.75" x14ac:dyDescent="0.2">
      <c r="D994" s="52"/>
      <c r="E994" s="52"/>
      <c r="F994" s="52"/>
      <c r="G994" s="52"/>
      <c r="H994" s="52"/>
      <c r="I994" s="52"/>
      <c r="J994" s="52"/>
      <c r="K994" s="52"/>
    </row>
    <row r="995" spans="4:11" ht="12.75" x14ac:dyDescent="0.2">
      <c r="D995" s="52"/>
      <c r="E995" s="52"/>
      <c r="F995" s="52"/>
      <c r="G995" s="52"/>
      <c r="H995" s="52"/>
      <c r="I995" s="52"/>
      <c r="J995" s="52"/>
      <c r="K995" s="52"/>
    </row>
    <row r="996" spans="4:11" ht="12.75" x14ac:dyDescent="0.2">
      <c r="D996" s="52"/>
      <c r="E996" s="52"/>
      <c r="F996" s="52"/>
      <c r="G996" s="52"/>
      <c r="H996" s="52"/>
      <c r="I996" s="52"/>
      <c r="J996" s="52"/>
      <c r="K996" s="52"/>
    </row>
    <row r="997" spans="4:11" ht="12.75" x14ac:dyDescent="0.2">
      <c r="D997" s="52"/>
      <c r="E997" s="52"/>
      <c r="F997" s="52"/>
      <c r="G997" s="52"/>
      <c r="H997" s="52"/>
      <c r="I997" s="52"/>
      <c r="J997" s="52"/>
      <c r="K997" s="52"/>
    </row>
    <row r="998" spans="4:11" ht="12.75" x14ac:dyDescent="0.2">
      <c r="D998" s="52"/>
      <c r="E998" s="52"/>
      <c r="F998" s="52"/>
      <c r="G998" s="52"/>
      <c r="H998" s="52"/>
      <c r="I998" s="52"/>
      <c r="J998" s="52"/>
      <c r="K998" s="52"/>
    </row>
    <row r="999" spans="4:11" ht="12.75" x14ac:dyDescent="0.2">
      <c r="D999" s="52"/>
      <c r="E999" s="52"/>
      <c r="F999" s="52"/>
      <c r="G999" s="52"/>
      <c r="H999" s="52"/>
      <c r="I999" s="52"/>
      <c r="J999" s="52"/>
      <c r="K999" s="52"/>
    </row>
    <row r="1000" spans="4:11" ht="12.75" x14ac:dyDescent="0.2">
      <c r="D1000" s="52"/>
      <c r="E1000" s="52"/>
      <c r="F1000" s="52"/>
      <c r="G1000" s="52"/>
      <c r="H1000" s="52"/>
      <c r="I1000" s="52"/>
      <c r="J1000" s="52"/>
      <c r="K1000" s="52"/>
    </row>
    <row r="1001" spans="4:11" ht="12.75" x14ac:dyDescent="0.2">
      <c r="D1001" s="52"/>
      <c r="E1001" s="52"/>
      <c r="F1001" s="52"/>
      <c r="G1001" s="52"/>
      <c r="H1001" s="52"/>
      <c r="I1001" s="52"/>
      <c r="J1001" s="52"/>
      <c r="K1001" s="52"/>
    </row>
    <row r="1002" spans="4:11" ht="12.75" x14ac:dyDescent="0.2">
      <c r="D1002" s="52"/>
      <c r="E1002" s="52"/>
      <c r="F1002" s="52"/>
      <c r="G1002" s="52"/>
      <c r="H1002" s="52"/>
      <c r="I1002" s="52"/>
      <c r="J1002" s="52"/>
      <c r="K1002" s="52"/>
    </row>
    <row r="1003" spans="4:11" ht="12.75" x14ac:dyDescent="0.2">
      <c r="D1003" s="52"/>
      <c r="E1003" s="52"/>
      <c r="F1003" s="52"/>
      <c r="G1003" s="52"/>
      <c r="H1003" s="52"/>
      <c r="I1003" s="52"/>
      <c r="J1003" s="52"/>
      <c r="K1003" s="52"/>
    </row>
    <row r="1004" spans="4:11" ht="12.75" x14ac:dyDescent="0.2">
      <c r="D1004" s="52"/>
      <c r="E1004" s="52"/>
      <c r="F1004" s="52"/>
      <c r="G1004" s="52"/>
      <c r="H1004" s="52"/>
      <c r="I1004" s="52"/>
      <c r="J1004" s="52"/>
      <c r="K1004" s="52"/>
    </row>
  </sheetData>
  <mergeCells count="26">
    <mergeCell ref="L5:L6"/>
    <mergeCell ref="B26:D26"/>
    <mergeCell ref="E26:G26"/>
    <mergeCell ref="B27:C27"/>
    <mergeCell ref="E27:F27"/>
    <mergeCell ref="B35:C35"/>
    <mergeCell ref="B36:C36"/>
    <mergeCell ref="B37:C37"/>
    <mergeCell ref="B39:C39"/>
    <mergeCell ref="E28:F28"/>
    <mergeCell ref="E29:F29"/>
    <mergeCell ref="B28:C28"/>
    <mergeCell ref="B29:C29"/>
    <mergeCell ref="D35:G35"/>
    <mergeCell ref="D36:G36"/>
    <mergeCell ref="D37:G37"/>
    <mergeCell ref="D38:G38"/>
    <mergeCell ref="D39:G39"/>
    <mergeCell ref="D33:G33"/>
    <mergeCell ref="B34:G34"/>
    <mergeCell ref="B30:C30"/>
    <mergeCell ref="E30:F30"/>
    <mergeCell ref="B31:C31"/>
    <mergeCell ref="E31:F31"/>
    <mergeCell ref="B32:G32"/>
    <mergeCell ref="B33:C33"/>
  </mergeCells>
  <dataValidations count="3">
    <dataValidation type="list" allowBlank="1" sqref="G7:G25" xr:uid="{00000000-0002-0000-0E00-000000000000}">
      <formula1>"KAS,BCA,BRI,BNI,BNI CV,BNI PSU,GOPAY,BNI VA,PUSAT,KAS AKBID"</formula1>
    </dataValidation>
    <dataValidation type="list" allowBlank="1" sqref="D12 D18:D20 D23" xr:uid="{00000000-0002-0000-0E00-000001000000}">
      <formula1>"Pendaftaran,Herregistrasi,Konversi,Angsuran,KRS,Martikulasi,Biaya Cetak,Biaya Cuti,Operasional,PKKMB dll,SGS,Dana Dinas,Seragam"</formula1>
    </dataValidation>
    <dataValidation type="list" allowBlank="1" sqref="D7:D11 D13:D17 D21:D22 D24:D25" xr:uid="{00000000-0002-0000-0E00-000002000000}">
      <formula1>"Pendaftaran,Herregistrasi,Konversi,Angsuran,KRS,Martikulasi,Biaya Cetak,Biaya Cuti,Operasional,PKKMB dll,SGS,FB/IG,Google,Dana Dinas,WhatsApp,Proposal,Agency Kampus,Tiket,Agency Mhs,Refund"</formula1>
    </dataValidation>
  </dataValidation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AE53"/>
  <sheetViews>
    <sheetView workbookViewId="0"/>
  </sheetViews>
  <sheetFormatPr defaultColWidth="12.5703125" defaultRowHeight="15.75" customHeight="1" x14ac:dyDescent="0.2"/>
  <cols>
    <col min="3" max="3" width="31.42578125" customWidth="1"/>
    <col min="4" max="4" width="14.85546875" customWidth="1"/>
    <col min="5" max="5" width="19.28515625" customWidth="1"/>
    <col min="6" max="6" width="14.5703125" customWidth="1"/>
    <col min="12" max="12" width="7.85546875" customWidth="1"/>
    <col min="14" max="14" width="24.5703125" customWidth="1"/>
    <col min="15" max="15" width="16.42578125" customWidth="1"/>
    <col min="18" max="18" width="17.14062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303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A7" s="1"/>
      <c r="B7" s="90">
        <v>45779</v>
      </c>
      <c r="C7" s="63" t="s">
        <v>66</v>
      </c>
      <c r="D7" s="113" t="s">
        <v>56</v>
      </c>
      <c r="E7" s="20" t="s">
        <v>220</v>
      </c>
      <c r="F7" s="20" t="s">
        <v>86</v>
      </c>
      <c r="G7" s="20" t="s">
        <v>65</v>
      </c>
      <c r="H7" s="59">
        <v>450000</v>
      </c>
      <c r="I7" s="60">
        <v>0</v>
      </c>
      <c r="J7" s="23">
        <f>SUM(H7:I7)</f>
        <v>450000</v>
      </c>
      <c r="K7" s="55"/>
      <c r="L7" s="84" t="b">
        <v>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 x14ac:dyDescent="0.25">
      <c r="B8" s="90"/>
      <c r="C8" s="85" t="s">
        <v>198</v>
      </c>
      <c r="D8" s="31"/>
      <c r="E8" s="93"/>
      <c r="F8" s="33"/>
      <c r="G8" s="32" t="s">
        <v>33</v>
      </c>
      <c r="H8" s="34"/>
      <c r="I8" s="35"/>
      <c r="J8" s="36"/>
      <c r="K8" s="37">
        <v>500000</v>
      </c>
      <c r="L8" s="38"/>
    </row>
    <row r="9" spans="1:31" ht="15.75" customHeight="1" x14ac:dyDescent="0.25">
      <c r="B9" s="90">
        <v>45780</v>
      </c>
      <c r="C9" s="85" t="s">
        <v>58</v>
      </c>
      <c r="D9" s="31"/>
      <c r="E9" s="93"/>
      <c r="F9" s="33"/>
      <c r="G9" s="32" t="s">
        <v>33</v>
      </c>
      <c r="H9" s="34"/>
      <c r="I9" s="35"/>
      <c r="J9" s="36"/>
      <c r="K9" s="37">
        <v>407950</v>
      </c>
      <c r="L9" s="38"/>
    </row>
    <row r="10" spans="1:31" ht="15.75" customHeight="1" x14ac:dyDescent="0.25">
      <c r="B10" s="90"/>
      <c r="C10" s="85" t="s">
        <v>32</v>
      </c>
      <c r="D10" s="31"/>
      <c r="E10" s="32"/>
      <c r="F10" s="33"/>
      <c r="G10" s="32" t="s">
        <v>33</v>
      </c>
      <c r="H10" s="34"/>
      <c r="I10" s="35"/>
      <c r="J10" s="36"/>
      <c r="K10" s="37">
        <v>1030227</v>
      </c>
      <c r="L10" s="38"/>
    </row>
    <row r="11" spans="1:31" ht="15.75" customHeight="1" x14ac:dyDescent="0.25">
      <c r="B11" s="90">
        <v>45782</v>
      </c>
      <c r="C11" s="63" t="s">
        <v>203</v>
      </c>
      <c r="D11" s="19" t="s">
        <v>106</v>
      </c>
      <c r="E11" s="20"/>
      <c r="F11" s="26"/>
      <c r="G11" s="20" t="s">
        <v>65</v>
      </c>
      <c r="H11" s="61">
        <v>1000000</v>
      </c>
      <c r="I11" s="60">
        <v>0</v>
      </c>
      <c r="J11" s="23">
        <f>SUM(H11:I11)</f>
        <v>1000000</v>
      </c>
      <c r="K11" s="55"/>
      <c r="L11" s="84" t="b">
        <v>1</v>
      </c>
    </row>
    <row r="12" spans="1:31" ht="15.75" customHeight="1" x14ac:dyDescent="0.25">
      <c r="B12" s="90"/>
      <c r="C12" s="63" t="s">
        <v>203</v>
      </c>
      <c r="D12" s="113" t="s">
        <v>56</v>
      </c>
      <c r="E12" s="20" t="s">
        <v>77</v>
      </c>
      <c r="F12" s="20"/>
      <c r="G12" s="20" t="s">
        <v>65</v>
      </c>
      <c r="H12" s="59">
        <v>650000</v>
      </c>
      <c r="I12" s="60">
        <v>0</v>
      </c>
      <c r="J12" s="23">
        <f>SUM(H12:I12)</f>
        <v>650000</v>
      </c>
      <c r="K12" s="55"/>
      <c r="L12" s="84" t="b">
        <v>1</v>
      </c>
    </row>
    <row r="13" spans="1:31" ht="15.75" customHeight="1" x14ac:dyDescent="0.25">
      <c r="B13" s="90">
        <v>45783</v>
      </c>
      <c r="C13" s="63" t="s">
        <v>304</v>
      </c>
      <c r="D13" s="19" t="s">
        <v>19</v>
      </c>
      <c r="E13" s="20"/>
      <c r="F13" s="26"/>
      <c r="G13" s="20" t="s">
        <v>17</v>
      </c>
      <c r="H13" s="61">
        <v>150000</v>
      </c>
      <c r="I13" s="60">
        <v>-50000</v>
      </c>
      <c r="J13" s="23">
        <f>SUM(H13:I13)</f>
        <v>100000</v>
      </c>
      <c r="K13" s="55"/>
      <c r="L13" s="84" t="b">
        <v>1</v>
      </c>
    </row>
    <row r="14" spans="1:31" ht="15.75" customHeight="1" x14ac:dyDescent="0.25">
      <c r="B14" s="90"/>
      <c r="C14" s="63" t="s">
        <v>157</v>
      </c>
      <c r="D14" s="113" t="s">
        <v>56</v>
      </c>
      <c r="E14" s="20" t="s">
        <v>134</v>
      </c>
      <c r="F14" s="20"/>
      <c r="G14" s="20" t="s">
        <v>65</v>
      </c>
      <c r="H14" s="59">
        <v>650000</v>
      </c>
      <c r="I14" s="60">
        <v>0</v>
      </c>
      <c r="J14" s="23">
        <f>SUM(H14:I14)</f>
        <v>650000</v>
      </c>
      <c r="K14" s="55"/>
      <c r="L14" s="84" t="b">
        <v>1</v>
      </c>
    </row>
    <row r="15" spans="1:31" ht="15.75" customHeight="1" x14ac:dyDescent="0.25">
      <c r="A15" s="1"/>
      <c r="B15" s="92"/>
      <c r="C15" s="85" t="s">
        <v>109</v>
      </c>
      <c r="D15" s="31"/>
      <c r="E15" s="93"/>
      <c r="F15" s="33"/>
      <c r="G15" s="32" t="s">
        <v>33</v>
      </c>
      <c r="H15" s="34"/>
      <c r="I15" s="35"/>
      <c r="J15" s="36"/>
      <c r="K15" s="37">
        <v>100000</v>
      </c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customHeight="1" x14ac:dyDescent="0.25">
      <c r="B16" s="90">
        <v>45785</v>
      </c>
      <c r="C16" s="63" t="s">
        <v>250</v>
      </c>
      <c r="D16" s="113" t="s">
        <v>56</v>
      </c>
      <c r="E16" s="20" t="s">
        <v>305</v>
      </c>
      <c r="F16" s="20"/>
      <c r="G16" s="20" t="s">
        <v>65</v>
      </c>
      <c r="H16" s="59">
        <v>1300000</v>
      </c>
      <c r="I16" s="60">
        <v>0</v>
      </c>
      <c r="J16" s="23">
        <f t="shared" ref="J16:J36" si="0">SUM(H16:I16)</f>
        <v>1300000</v>
      </c>
      <c r="K16" s="55"/>
      <c r="L16" s="84" t="b">
        <v>1</v>
      </c>
    </row>
    <row r="17" spans="2:12" ht="15.75" customHeight="1" x14ac:dyDescent="0.25">
      <c r="B17" s="90"/>
      <c r="C17" s="63" t="s">
        <v>141</v>
      </c>
      <c r="D17" s="113" t="s">
        <v>56</v>
      </c>
      <c r="E17" s="20" t="s">
        <v>220</v>
      </c>
      <c r="F17" s="20"/>
      <c r="G17" s="20" t="s">
        <v>65</v>
      </c>
      <c r="H17" s="59">
        <v>650000</v>
      </c>
      <c r="I17" s="60">
        <v>0</v>
      </c>
      <c r="J17" s="23">
        <f t="shared" si="0"/>
        <v>650000</v>
      </c>
      <c r="K17" s="55"/>
      <c r="L17" s="84" t="b">
        <v>1</v>
      </c>
    </row>
    <row r="18" spans="2:12" ht="15.75" customHeight="1" x14ac:dyDescent="0.25">
      <c r="B18" s="90"/>
      <c r="C18" s="63" t="s">
        <v>285</v>
      </c>
      <c r="D18" s="113" t="s">
        <v>56</v>
      </c>
      <c r="E18" s="20" t="s">
        <v>103</v>
      </c>
      <c r="F18" s="20"/>
      <c r="G18" s="20" t="s">
        <v>17</v>
      </c>
      <c r="H18" s="59">
        <v>650000</v>
      </c>
      <c r="I18" s="60">
        <v>0</v>
      </c>
      <c r="J18" s="23">
        <f t="shared" si="0"/>
        <v>650000</v>
      </c>
      <c r="K18" s="55"/>
      <c r="L18" s="84" t="b">
        <v>1</v>
      </c>
    </row>
    <row r="19" spans="2:12" ht="15.75" customHeight="1" x14ac:dyDescent="0.25">
      <c r="B19" s="90">
        <v>45786</v>
      </c>
      <c r="C19" s="63" t="s">
        <v>306</v>
      </c>
      <c r="D19" s="113" t="s">
        <v>56</v>
      </c>
      <c r="E19" s="20" t="s">
        <v>57</v>
      </c>
      <c r="F19" s="20"/>
      <c r="G19" s="20" t="s">
        <v>65</v>
      </c>
      <c r="H19" s="59">
        <v>300000</v>
      </c>
      <c r="I19" s="60">
        <v>0</v>
      </c>
      <c r="J19" s="23">
        <f t="shared" si="0"/>
        <v>300000</v>
      </c>
      <c r="K19" s="55"/>
      <c r="L19" s="84" t="b">
        <v>1</v>
      </c>
    </row>
    <row r="20" spans="2:12" ht="15.75" customHeight="1" x14ac:dyDescent="0.25">
      <c r="B20" s="90"/>
      <c r="C20" s="63" t="s">
        <v>306</v>
      </c>
      <c r="D20" s="113" t="s">
        <v>56</v>
      </c>
      <c r="E20" s="20" t="s">
        <v>110</v>
      </c>
      <c r="F20" s="20"/>
      <c r="G20" s="20" t="s">
        <v>65</v>
      </c>
      <c r="H20" s="59">
        <v>1300000</v>
      </c>
      <c r="I20" s="60">
        <v>0</v>
      </c>
      <c r="J20" s="23">
        <f t="shared" si="0"/>
        <v>1300000</v>
      </c>
      <c r="K20" s="55"/>
      <c r="L20" s="84" t="b">
        <v>1</v>
      </c>
    </row>
    <row r="21" spans="2:12" ht="15.75" customHeight="1" x14ac:dyDescent="0.25">
      <c r="B21" s="90">
        <v>45787</v>
      </c>
      <c r="C21" s="63" t="s">
        <v>258</v>
      </c>
      <c r="D21" s="19" t="s">
        <v>15</v>
      </c>
      <c r="E21" s="20"/>
      <c r="F21" s="26"/>
      <c r="G21" s="20" t="s">
        <v>17</v>
      </c>
      <c r="H21" s="61">
        <v>1500000</v>
      </c>
      <c r="I21" s="60">
        <v>0</v>
      </c>
      <c r="J21" s="23">
        <f t="shared" si="0"/>
        <v>1500000</v>
      </c>
      <c r="K21" s="55"/>
      <c r="L21" s="84" t="b">
        <v>1</v>
      </c>
    </row>
    <row r="22" spans="2:12" ht="15.75" customHeight="1" x14ac:dyDescent="0.25">
      <c r="B22" s="90"/>
      <c r="C22" s="63" t="s">
        <v>55</v>
      </c>
      <c r="D22" s="113" t="s">
        <v>56</v>
      </c>
      <c r="E22" s="20" t="s">
        <v>305</v>
      </c>
      <c r="F22" s="20"/>
      <c r="G22" s="20" t="s">
        <v>65</v>
      </c>
      <c r="H22" s="59">
        <v>1300000</v>
      </c>
      <c r="I22" s="60">
        <v>0</v>
      </c>
      <c r="J22" s="23">
        <f t="shared" si="0"/>
        <v>1300000</v>
      </c>
      <c r="K22" s="55"/>
      <c r="L22" s="84" t="b">
        <v>1</v>
      </c>
    </row>
    <row r="23" spans="2:12" ht="15" x14ac:dyDescent="0.25">
      <c r="B23" s="90"/>
      <c r="C23" s="63" t="s">
        <v>258</v>
      </c>
      <c r="D23" s="113" t="s">
        <v>15</v>
      </c>
      <c r="E23" s="20"/>
      <c r="F23" s="20"/>
      <c r="G23" s="20" t="s">
        <v>17</v>
      </c>
      <c r="H23" s="59">
        <v>1500000</v>
      </c>
      <c r="I23" s="60">
        <v>0</v>
      </c>
      <c r="J23" s="23">
        <f t="shared" si="0"/>
        <v>1500000</v>
      </c>
      <c r="K23" s="55"/>
      <c r="L23" s="84" t="b">
        <v>1</v>
      </c>
    </row>
    <row r="24" spans="2:12" ht="15" x14ac:dyDescent="0.25">
      <c r="B24" s="90">
        <v>45791</v>
      </c>
      <c r="C24" s="63" t="s">
        <v>307</v>
      </c>
      <c r="D24" s="19" t="s">
        <v>19</v>
      </c>
      <c r="E24" s="20"/>
      <c r="F24" s="26"/>
      <c r="G24" s="20" t="s">
        <v>17</v>
      </c>
      <c r="H24" s="61">
        <v>150000</v>
      </c>
      <c r="I24" s="60">
        <v>-50000</v>
      </c>
      <c r="J24" s="23">
        <f t="shared" si="0"/>
        <v>100000</v>
      </c>
      <c r="K24" s="55"/>
      <c r="L24" s="84" t="b">
        <v>1</v>
      </c>
    </row>
    <row r="25" spans="2:12" ht="15" x14ac:dyDescent="0.25">
      <c r="B25" s="90"/>
      <c r="C25" s="63" t="s">
        <v>308</v>
      </c>
      <c r="D25" s="19" t="s">
        <v>19</v>
      </c>
      <c r="E25" s="20"/>
      <c r="F25" s="26"/>
      <c r="G25" s="20" t="s">
        <v>30</v>
      </c>
      <c r="H25" s="61">
        <v>150000</v>
      </c>
      <c r="I25" s="60">
        <v>-50000</v>
      </c>
      <c r="J25" s="23">
        <f t="shared" si="0"/>
        <v>100000</v>
      </c>
      <c r="K25" s="55"/>
      <c r="L25" s="84" t="b">
        <v>1</v>
      </c>
    </row>
    <row r="26" spans="2:12" ht="15" x14ac:dyDescent="0.25">
      <c r="B26" s="90">
        <v>45792</v>
      </c>
      <c r="C26" s="63" t="s">
        <v>85</v>
      </c>
      <c r="D26" s="113" t="s">
        <v>56</v>
      </c>
      <c r="E26" s="20" t="s">
        <v>286</v>
      </c>
      <c r="F26" s="20"/>
      <c r="G26" s="20" t="s">
        <v>65</v>
      </c>
      <c r="H26" s="59">
        <v>650000</v>
      </c>
      <c r="I26" s="60">
        <v>0</v>
      </c>
      <c r="J26" s="23">
        <f t="shared" si="0"/>
        <v>650000</v>
      </c>
      <c r="K26" s="55"/>
      <c r="L26" s="84" t="b">
        <v>1</v>
      </c>
    </row>
    <row r="27" spans="2:12" ht="15" x14ac:dyDescent="0.25">
      <c r="B27" s="90">
        <v>45795</v>
      </c>
      <c r="C27" s="63" t="s">
        <v>97</v>
      </c>
      <c r="D27" s="113" t="s">
        <v>56</v>
      </c>
      <c r="E27" s="20" t="s">
        <v>134</v>
      </c>
      <c r="F27" s="20"/>
      <c r="G27" s="20" t="s">
        <v>17</v>
      </c>
      <c r="H27" s="59">
        <v>650000</v>
      </c>
      <c r="I27" s="60">
        <v>0</v>
      </c>
      <c r="J27" s="23">
        <f t="shared" si="0"/>
        <v>650000</v>
      </c>
      <c r="K27" s="55"/>
      <c r="L27" s="84" t="b">
        <v>1</v>
      </c>
    </row>
    <row r="28" spans="2:12" ht="15" x14ac:dyDescent="0.25">
      <c r="B28" s="90">
        <v>45796</v>
      </c>
      <c r="C28" s="63" t="s">
        <v>187</v>
      </c>
      <c r="D28" s="113" t="s">
        <v>56</v>
      </c>
      <c r="E28" s="20" t="s">
        <v>224</v>
      </c>
      <c r="F28" s="20"/>
      <c r="G28" s="20" t="s">
        <v>65</v>
      </c>
      <c r="H28" s="59">
        <v>650000</v>
      </c>
      <c r="I28" s="60">
        <v>0</v>
      </c>
      <c r="J28" s="23">
        <f t="shared" si="0"/>
        <v>650000</v>
      </c>
      <c r="K28" s="55"/>
      <c r="L28" s="84" t="b">
        <v>1</v>
      </c>
    </row>
    <row r="29" spans="2:12" ht="15" x14ac:dyDescent="0.25">
      <c r="B29" s="90">
        <v>45798</v>
      </c>
      <c r="C29" s="63" t="s">
        <v>309</v>
      </c>
      <c r="D29" s="19" t="s">
        <v>19</v>
      </c>
      <c r="E29" s="20"/>
      <c r="F29" s="26"/>
      <c r="G29" s="20" t="s">
        <v>17</v>
      </c>
      <c r="H29" s="61">
        <v>150000</v>
      </c>
      <c r="I29" s="122">
        <v>-50000</v>
      </c>
      <c r="J29" s="23">
        <f t="shared" si="0"/>
        <v>100000</v>
      </c>
      <c r="K29" s="55"/>
      <c r="L29" s="84" t="b">
        <v>1</v>
      </c>
    </row>
    <row r="30" spans="2:12" ht="15" x14ac:dyDescent="0.25">
      <c r="B30" s="90"/>
      <c r="C30" s="63" t="s">
        <v>310</v>
      </c>
      <c r="D30" s="19" t="s">
        <v>19</v>
      </c>
      <c r="E30" s="20"/>
      <c r="F30" s="26"/>
      <c r="G30" s="20" t="s">
        <v>17</v>
      </c>
      <c r="H30" s="61">
        <v>150000</v>
      </c>
      <c r="I30" s="122">
        <v>-50000</v>
      </c>
      <c r="J30" s="23">
        <f t="shared" si="0"/>
        <v>100000</v>
      </c>
      <c r="K30" s="55"/>
      <c r="L30" s="84" t="b">
        <v>1</v>
      </c>
    </row>
    <row r="31" spans="2:12" ht="15" x14ac:dyDescent="0.25">
      <c r="B31" s="90">
        <v>45799</v>
      </c>
      <c r="C31" s="63" t="s">
        <v>311</v>
      </c>
      <c r="D31" s="19" t="s">
        <v>19</v>
      </c>
      <c r="E31" s="20"/>
      <c r="F31" s="26"/>
      <c r="G31" s="20" t="s">
        <v>17</v>
      </c>
      <c r="H31" s="61">
        <v>150000</v>
      </c>
      <c r="I31" s="122">
        <v>-50000</v>
      </c>
      <c r="J31" s="23">
        <f t="shared" si="0"/>
        <v>100000</v>
      </c>
      <c r="K31" s="55"/>
      <c r="L31" s="84" t="b">
        <v>1</v>
      </c>
    </row>
    <row r="32" spans="2:12" ht="15" x14ac:dyDescent="0.25">
      <c r="B32" s="90">
        <v>45800</v>
      </c>
      <c r="C32" s="63" t="s">
        <v>312</v>
      </c>
      <c r="D32" s="19" t="s">
        <v>19</v>
      </c>
      <c r="E32" s="20"/>
      <c r="F32" s="26"/>
      <c r="G32" s="20" t="s">
        <v>30</v>
      </c>
      <c r="H32" s="61">
        <v>150000</v>
      </c>
      <c r="I32" s="122">
        <v>-50000</v>
      </c>
      <c r="J32" s="23">
        <f t="shared" si="0"/>
        <v>100000</v>
      </c>
      <c r="K32" s="55"/>
      <c r="L32" s="84" t="b">
        <v>1</v>
      </c>
    </row>
    <row r="33" spans="2:19" ht="15" x14ac:dyDescent="0.25">
      <c r="B33" s="90">
        <v>45801</v>
      </c>
      <c r="C33" s="63" t="s">
        <v>240</v>
      </c>
      <c r="D33" s="19" t="s">
        <v>61</v>
      </c>
      <c r="E33" s="20"/>
      <c r="F33" s="26"/>
      <c r="G33" s="20" t="s">
        <v>17</v>
      </c>
      <c r="H33" s="61">
        <v>800000</v>
      </c>
      <c r="I33" s="122">
        <v>0</v>
      </c>
      <c r="J33" s="23">
        <f t="shared" si="0"/>
        <v>800000</v>
      </c>
      <c r="K33" s="55"/>
      <c r="L33" s="84" t="b">
        <v>1</v>
      </c>
    </row>
    <row r="34" spans="2:19" ht="15" x14ac:dyDescent="0.25">
      <c r="B34" s="90">
        <v>45802</v>
      </c>
      <c r="C34" s="63" t="s">
        <v>281</v>
      </c>
      <c r="D34" s="19" t="s">
        <v>61</v>
      </c>
      <c r="E34" s="20"/>
      <c r="F34" s="26"/>
      <c r="G34" s="20" t="s">
        <v>17</v>
      </c>
      <c r="H34" s="61">
        <v>800000</v>
      </c>
      <c r="I34" s="122">
        <v>0</v>
      </c>
      <c r="J34" s="23">
        <f t="shared" si="0"/>
        <v>800000</v>
      </c>
      <c r="K34" s="55"/>
      <c r="L34" s="84" t="b">
        <v>1</v>
      </c>
    </row>
    <row r="35" spans="2:19" ht="15" x14ac:dyDescent="0.25">
      <c r="B35" s="90">
        <v>45803</v>
      </c>
      <c r="C35" s="63" t="s">
        <v>311</v>
      </c>
      <c r="D35" s="113" t="s">
        <v>15</v>
      </c>
      <c r="E35" s="20"/>
      <c r="F35" s="20"/>
      <c r="G35" s="20" t="s">
        <v>17</v>
      </c>
      <c r="H35" s="59">
        <v>1500000</v>
      </c>
      <c r="I35" s="60">
        <v>0</v>
      </c>
      <c r="J35" s="23">
        <f t="shared" si="0"/>
        <v>1500000</v>
      </c>
      <c r="K35" s="55"/>
      <c r="L35" s="84" t="b">
        <v>1</v>
      </c>
    </row>
    <row r="36" spans="2:19" ht="15" x14ac:dyDescent="0.25">
      <c r="B36" s="90">
        <v>45804</v>
      </c>
      <c r="C36" s="63" t="s">
        <v>85</v>
      </c>
      <c r="D36" s="113" t="s">
        <v>56</v>
      </c>
      <c r="E36" s="20" t="s">
        <v>313</v>
      </c>
      <c r="F36" s="20"/>
      <c r="G36" s="20" t="s">
        <v>65</v>
      </c>
      <c r="H36" s="59">
        <v>1300000</v>
      </c>
      <c r="I36" s="60">
        <v>0</v>
      </c>
      <c r="J36" s="23">
        <f t="shared" si="0"/>
        <v>1300000</v>
      </c>
      <c r="K36" s="55"/>
      <c r="L36" s="84" t="b">
        <v>1</v>
      </c>
    </row>
    <row r="37" spans="2:19" ht="15" x14ac:dyDescent="0.25">
      <c r="B37" s="90">
        <v>45805</v>
      </c>
      <c r="C37" s="85" t="s">
        <v>31</v>
      </c>
      <c r="D37" s="31"/>
      <c r="E37" s="32"/>
      <c r="F37" s="33"/>
      <c r="G37" s="32" t="s">
        <v>33</v>
      </c>
      <c r="H37" s="34"/>
      <c r="I37" s="35"/>
      <c r="J37" s="36"/>
      <c r="K37" s="37">
        <v>878000</v>
      </c>
      <c r="L37" s="38"/>
    </row>
    <row r="38" spans="2:19" ht="15" x14ac:dyDescent="0.25">
      <c r="B38" s="52"/>
      <c r="D38" s="52"/>
      <c r="F38" s="52"/>
      <c r="M38" s="285" t="s">
        <v>34</v>
      </c>
      <c r="N38" s="273"/>
      <c r="O38" s="274"/>
      <c r="P38" s="286" t="s">
        <v>35</v>
      </c>
      <c r="Q38" s="273"/>
      <c r="R38" s="274"/>
    </row>
    <row r="39" spans="2:19" ht="15" x14ac:dyDescent="0.25">
      <c r="B39" s="52"/>
      <c r="D39" s="52"/>
      <c r="F39" s="52"/>
      <c r="M39" s="287" t="s">
        <v>292</v>
      </c>
      <c r="N39" s="288"/>
      <c r="O39" s="62">
        <f>SUMIF(D7:D38,D12,J7:J38)</f>
        <v>10500000</v>
      </c>
      <c r="P39" s="289" t="s">
        <v>37</v>
      </c>
      <c r="Q39" s="290"/>
      <c r="R39" s="40">
        <f>SUMIF(G7:G38,G8,K7:K38)</f>
        <v>2916177</v>
      </c>
    </row>
    <row r="40" spans="2:19" ht="15" x14ac:dyDescent="0.25">
      <c r="B40" s="52"/>
      <c r="D40" s="52"/>
      <c r="F40" s="52"/>
      <c r="M40" s="280" t="s">
        <v>38</v>
      </c>
      <c r="N40" s="281"/>
      <c r="O40" s="41">
        <f>SUMIF(D7:D38,D21,J7:J38)</f>
        <v>4500000</v>
      </c>
      <c r="P40" s="280" t="s">
        <v>39</v>
      </c>
      <c r="Q40" s="281"/>
      <c r="R40" s="42"/>
    </row>
    <row r="41" spans="2:19" ht="15" x14ac:dyDescent="0.25">
      <c r="B41" s="52"/>
      <c r="D41" s="52"/>
      <c r="F41" s="52"/>
      <c r="M41" s="280" t="s">
        <v>40</v>
      </c>
      <c r="N41" s="281"/>
      <c r="O41" s="43">
        <f>SUMIF(D7:D38,D13,J7:J39)</f>
        <v>700000</v>
      </c>
      <c r="P41" s="280" t="s">
        <v>41</v>
      </c>
      <c r="Q41" s="281"/>
      <c r="R41" s="44">
        <v>21345000</v>
      </c>
    </row>
    <row r="42" spans="2:19" ht="15" x14ac:dyDescent="0.25">
      <c r="B42" s="52"/>
      <c r="D42" s="52"/>
      <c r="F42" s="52"/>
      <c r="M42" s="280" t="s">
        <v>42</v>
      </c>
      <c r="N42" s="281"/>
      <c r="O42" s="43">
        <f>SUMIF(D7:D38,D11,J7:J38)</f>
        <v>1000000</v>
      </c>
      <c r="P42" s="280"/>
      <c r="Q42" s="281"/>
      <c r="R42" s="46"/>
    </row>
    <row r="43" spans="2:19" ht="15" x14ac:dyDescent="0.25">
      <c r="B43" s="52"/>
      <c r="D43" s="52"/>
      <c r="F43" s="52"/>
      <c r="M43" s="280" t="s">
        <v>43</v>
      </c>
      <c r="N43" s="281"/>
      <c r="O43" s="43">
        <f>SUMIF(D7:D38,D33,J6:J39)</f>
        <v>900000</v>
      </c>
      <c r="P43" s="280"/>
      <c r="Q43" s="281"/>
      <c r="R43" s="46"/>
    </row>
    <row r="44" spans="2:19" ht="15" x14ac:dyDescent="0.25">
      <c r="B44" s="52"/>
      <c r="D44" s="52"/>
      <c r="F44" s="52"/>
      <c r="M44" s="299" t="s">
        <v>72</v>
      </c>
      <c r="N44" s="300"/>
      <c r="O44" s="119">
        <v>21572529</v>
      </c>
      <c r="P44" s="280"/>
      <c r="Q44" s="281"/>
      <c r="R44" s="46"/>
    </row>
    <row r="45" spans="2:19" ht="15" x14ac:dyDescent="0.25">
      <c r="B45" s="52"/>
      <c r="D45" s="52"/>
      <c r="F45" s="52"/>
      <c r="M45" s="302" t="s">
        <v>44</v>
      </c>
      <c r="N45" s="303"/>
      <c r="O45" s="47">
        <f>SUM(O39:O43)</f>
        <v>17600000</v>
      </c>
      <c r="P45" s="282" t="s">
        <v>45</v>
      </c>
      <c r="Q45" s="274"/>
      <c r="R45" s="48">
        <f>SUM(R39:S43)</f>
        <v>24261177</v>
      </c>
      <c r="S45" s="41">
        <f>SUM(O45-R45)</f>
        <v>-6661177</v>
      </c>
    </row>
    <row r="46" spans="2:19" ht="15" x14ac:dyDescent="0.25">
      <c r="B46" s="52"/>
      <c r="D46" s="52"/>
      <c r="F46" s="52"/>
      <c r="M46" s="264" t="s">
        <v>46</v>
      </c>
      <c r="N46" s="265"/>
      <c r="O46" s="265"/>
      <c r="P46" s="265"/>
      <c r="Q46" s="265"/>
      <c r="R46" s="266"/>
    </row>
    <row r="47" spans="2:19" ht="12.75" x14ac:dyDescent="0.2">
      <c r="B47" s="52"/>
      <c r="D47" s="52"/>
      <c r="F47" s="52"/>
      <c r="M47" s="275"/>
      <c r="N47" s="268"/>
      <c r="O47" s="276"/>
      <c r="P47" s="265"/>
      <c r="Q47" s="265"/>
      <c r="R47" s="266"/>
    </row>
    <row r="48" spans="2:19" ht="15" x14ac:dyDescent="0.25">
      <c r="B48" s="52"/>
      <c r="D48" s="52"/>
      <c r="F48" s="52"/>
      <c r="M48" s="264" t="s">
        <v>48</v>
      </c>
      <c r="N48" s="265"/>
      <c r="O48" s="265"/>
      <c r="P48" s="265"/>
      <c r="Q48" s="265"/>
      <c r="R48" s="266"/>
    </row>
    <row r="49" spans="2:18" ht="15" x14ac:dyDescent="0.25">
      <c r="B49" s="52"/>
      <c r="D49" s="52"/>
      <c r="F49" s="52"/>
      <c r="M49" s="277"/>
      <c r="N49" s="268"/>
      <c r="O49" s="278"/>
      <c r="P49" s="265"/>
      <c r="Q49" s="265"/>
      <c r="R49" s="266"/>
    </row>
    <row r="50" spans="2:18" ht="15" x14ac:dyDescent="0.25">
      <c r="M50" s="267" t="s">
        <v>75</v>
      </c>
      <c r="N50" s="268"/>
      <c r="O50" s="279">
        <f>'APR 2025'!D39</f>
        <v>-170074942</v>
      </c>
      <c r="P50" s="265"/>
      <c r="Q50" s="265"/>
      <c r="R50" s="266"/>
    </row>
    <row r="51" spans="2:18" ht="15" x14ac:dyDescent="0.25">
      <c r="M51" s="267" t="s">
        <v>51</v>
      </c>
      <c r="N51" s="268"/>
      <c r="O51" s="269">
        <v>0</v>
      </c>
      <c r="P51" s="265"/>
      <c r="Q51" s="265"/>
      <c r="R51" s="266"/>
    </row>
    <row r="52" spans="2:18" ht="15" x14ac:dyDescent="0.25">
      <c r="M52" s="50" t="s">
        <v>194</v>
      </c>
      <c r="N52" s="51"/>
      <c r="O52" s="269">
        <v>0</v>
      </c>
      <c r="P52" s="265"/>
      <c r="Q52" s="265"/>
      <c r="R52" s="266"/>
    </row>
    <row r="53" spans="2:18" ht="15" x14ac:dyDescent="0.25">
      <c r="M53" s="270" t="s">
        <v>53</v>
      </c>
      <c r="N53" s="271"/>
      <c r="O53" s="272">
        <f>(O50+O51-O52)</f>
        <v>-170074942</v>
      </c>
      <c r="P53" s="273"/>
      <c r="Q53" s="273"/>
      <c r="R53" s="274"/>
    </row>
  </sheetData>
  <mergeCells count="30">
    <mergeCell ref="P40:Q40"/>
    <mergeCell ref="P41:Q41"/>
    <mergeCell ref="L5:L6"/>
    <mergeCell ref="M38:O38"/>
    <mergeCell ref="P38:R38"/>
    <mergeCell ref="M39:N39"/>
    <mergeCell ref="P39:Q39"/>
    <mergeCell ref="M40:N40"/>
    <mergeCell ref="M41:N41"/>
    <mergeCell ref="M42:N42"/>
    <mergeCell ref="P42:Q42"/>
    <mergeCell ref="M43:N43"/>
    <mergeCell ref="P43:Q43"/>
    <mergeCell ref="M44:N44"/>
    <mergeCell ref="P44:Q44"/>
    <mergeCell ref="O52:R52"/>
    <mergeCell ref="M53:N53"/>
    <mergeCell ref="O53:R53"/>
    <mergeCell ref="P45:Q45"/>
    <mergeCell ref="M46:R46"/>
    <mergeCell ref="M47:N47"/>
    <mergeCell ref="O47:R47"/>
    <mergeCell ref="M48:R48"/>
    <mergeCell ref="M49:N49"/>
    <mergeCell ref="O49:R49"/>
    <mergeCell ref="M45:N45"/>
    <mergeCell ref="M50:N50"/>
    <mergeCell ref="O50:R50"/>
    <mergeCell ref="M51:N51"/>
    <mergeCell ref="O51:R51"/>
  </mergeCells>
  <dataValidations count="4">
    <dataValidation type="list" allowBlank="1" sqref="G7:G37" xr:uid="{00000000-0002-0000-0F00-000000000000}">
      <formula1>"KAS,BCA,BRI,BNI,BNI CV,BNI PSU,GOPAY,BNI VA,PUSAT,KAS AKBID"</formula1>
    </dataValidation>
    <dataValidation type="list" allowBlank="1" sqref="D7 D12 D14 D16:D20 D22:D23 D26:D28 D35:D37" xr:uid="{00000000-0002-0000-0F00-000001000000}">
      <formula1>"Pendaftaran,Herregistrasi,Konversi,Angsuran,KRS,Martikulasi,Biaya Cetak,Biaya Cuti,Operasional,PKKMB dll,SGS,Dana Dinas,Seragam"</formula1>
    </dataValidation>
    <dataValidation type="list" allowBlank="1" sqref="D8:D10 D15" xr:uid="{00000000-0002-0000-0F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D11 D13 D21 D24:D25 D29:D34" xr:uid="{00000000-0002-0000-0F00-000003000000}">
      <formula1>"Pendaftaran,Herregistrasi,Konversi,Angsuran,KRS,Martikulasi,Biaya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AE57"/>
  <sheetViews>
    <sheetView workbookViewId="0"/>
  </sheetViews>
  <sheetFormatPr defaultColWidth="12.5703125" defaultRowHeight="15.75" customHeight="1" x14ac:dyDescent="0.2"/>
  <cols>
    <col min="1" max="1" width="4.7109375" customWidth="1"/>
    <col min="3" max="3" width="27.42578125" customWidth="1"/>
    <col min="4" max="4" width="14.85546875" customWidth="1"/>
    <col min="5" max="5" width="18.85546875" customWidth="1"/>
    <col min="12" max="12" width="8.85546875" customWidth="1"/>
    <col min="14" max="14" width="24.140625" customWidth="1"/>
    <col min="15" max="15" width="14.7109375" customWidth="1"/>
    <col min="18" max="18" width="14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314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91">
        <v>45810</v>
      </c>
      <c r="C7" s="63" t="s">
        <v>315</v>
      </c>
      <c r="D7" s="113" t="s">
        <v>56</v>
      </c>
      <c r="E7" s="20" t="s">
        <v>224</v>
      </c>
      <c r="F7" s="20"/>
      <c r="G7" s="20" t="s">
        <v>65</v>
      </c>
      <c r="H7" s="59">
        <v>650000</v>
      </c>
      <c r="I7" s="60">
        <v>0</v>
      </c>
      <c r="J7" s="23">
        <f>SUM(H7:I7)</f>
        <v>650000</v>
      </c>
      <c r="K7" s="64"/>
      <c r="L7" s="84" t="b">
        <v>1</v>
      </c>
    </row>
    <row r="8" spans="1:31" ht="15.75" customHeight="1" x14ac:dyDescent="0.25">
      <c r="B8" s="91"/>
      <c r="C8" s="63" t="s">
        <v>316</v>
      </c>
      <c r="D8" s="19" t="s">
        <v>19</v>
      </c>
      <c r="E8" s="20"/>
      <c r="F8" s="26"/>
      <c r="G8" s="20" t="s">
        <v>17</v>
      </c>
      <c r="H8" s="61">
        <v>150000</v>
      </c>
      <c r="I8" s="60">
        <v>-50000</v>
      </c>
      <c r="J8" s="23">
        <f>SUM(H8:I8)</f>
        <v>100000</v>
      </c>
      <c r="K8" s="64"/>
      <c r="L8" s="84" t="b">
        <v>1</v>
      </c>
    </row>
    <row r="9" spans="1:31" ht="15.75" customHeight="1" x14ac:dyDescent="0.25">
      <c r="B9" s="90">
        <v>45811</v>
      </c>
      <c r="C9" s="85" t="s">
        <v>32</v>
      </c>
      <c r="D9" s="31"/>
      <c r="E9" s="32"/>
      <c r="F9" s="33"/>
      <c r="G9" s="32" t="s">
        <v>33</v>
      </c>
      <c r="H9" s="34"/>
      <c r="I9" s="35"/>
      <c r="J9" s="36"/>
      <c r="K9" s="37">
        <v>1081824</v>
      </c>
      <c r="L9" s="38"/>
    </row>
    <row r="10" spans="1:31" ht="15.75" customHeight="1" x14ac:dyDescent="0.25">
      <c r="B10" s="90"/>
      <c r="C10" s="85" t="s">
        <v>58</v>
      </c>
      <c r="D10" s="31"/>
      <c r="E10" s="32"/>
      <c r="F10" s="33"/>
      <c r="G10" s="32" t="s">
        <v>33</v>
      </c>
      <c r="H10" s="34"/>
      <c r="I10" s="35"/>
      <c r="J10" s="36"/>
      <c r="K10" s="37">
        <v>417109</v>
      </c>
      <c r="L10" s="38"/>
    </row>
    <row r="11" spans="1:31" ht="15.75" customHeight="1" x14ac:dyDescent="0.25">
      <c r="B11" s="90"/>
      <c r="C11" s="63" t="s">
        <v>317</v>
      </c>
      <c r="D11" s="19" t="s">
        <v>19</v>
      </c>
      <c r="E11" s="20"/>
      <c r="F11" s="26"/>
      <c r="G11" s="20" t="s">
        <v>17</v>
      </c>
      <c r="H11" s="61">
        <v>150000</v>
      </c>
      <c r="I11" s="60">
        <v>-50000</v>
      </c>
      <c r="J11" s="23">
        <f>SUM(H11:I11)</f>
        <v>100000</v>
      </c>
      <c r="K11" s="55"/>
      <c r="L11" s="84" t="b">
        <v>1</v>
      </c>
    </row>
    <row r="12" spans="1:31" ht="15.75" customHeight="1" x14ac:dyDescent="0.25">
      <c r="B12" s="90">
        <v>45812</v>
      </c>
      <c r="C12" s="63" t="s">
        <v>203</v>
      </c>
      <c r="D12" s="113" t="s">
        <v>56</v>
      </c>
      <c r="E12" s="20" t="s">
        <v>103</v>
      </c>
      <c r="F12" s="20"/>
      <c r="G12" s="20" t="s">
        <v>65</v>
      </c>
      <c r="H12" s="59">
        <v>650000</v>
      </c>
      <c r="I12" s="60">
        <v>0</v>
      </c>
      <c r="J12" s="23">
        <f>SUM(H12:I12)</f>
        <v>650000</v>
      </c>
      <c r="K12" s="55"/>
      <c r="L12" s="84" t="b">
        <v>1</v>
      </c>
    </row>
    <row r="13" spans="1:31" ht="15.75" customHeight="1" x14ac:dyDescent="0.25">
      <c r="B13" s="90"/>
      <c r="C13" s="63" t="s">
        <v>318</v>
      </c>
      <c r="D13" s="19" t="s">
        <v>19</v>
      </c>
      <c r="E13" s="20"/>
      <c r="F13" s="26"/>
      <c r="G13" s="20" t="s">
        <v>17</v>
      </c>
      <c r="H13" s="61">
        <v>150000</v>
      </c>
      <c r="I13" s="60">
        <v>-50000</v>
      </c>
      <c r="J13" s="23">
        <f>SUM(H13:I13)</f>
        <v>100000</v>
      </c>
      <c r="K13" s="55"/>
      <c r="L13" s="84" t="b">
        <v>1</v>
      </c>
    </row>
    <row r="14" spans="1:31" ht="15.75" customHeight="1" x14ac:dyDescent="0.25">
      <c r="B14" s="90">
        <v>45814</v>
      </c>
      <c r="C14" s="63" t="s">
        <v>319</v>
      </c>
      <c r="D14" s="19" t="s">
        <v>19</v>
      </c>
      <c r="E14" s="20"/>
      <c r="F14" s="26"/>
      <c r="G14" s="20" t="s">
        <v>17</v>
      </c>
      <c r="H14" s="61">
        <v>150000</v>
      </c>
      <c r="I14" s="60">
        <v>-50000</v>
      </c>
      <c r="J14" s="23">
        <f>SUM(H14:I14)</f>
        <v>100000</v>
      </c>
      <c r="K14" s="55"/>
      <c r="L14" s="84" t="b">
        <v>1</v>
      </c>
    </row>
    <row r="15" spans="1:31" ht="15.75" customHeight="1" x14ac:dyDescent="0.25">
      <c r="B15" s="90">
        <v>45815</v>
      </c>
      <c r="C15" s="63" t="s">
        <v>157</v>
      </c>
      <c r="D15" s="113" t="s">
        <v>56</v>
      </c>
      <c r="E15" s="20" t="s">
        <v>153</v>
      </c>
      <c r="F15" s="20" t="s">
        <v>84</v>
      </c>
      <c r="G15" s="20" t="s">
        <v>65</v>
      </c>
      <c r="H15" s="59">
        <v>600000</v>
      </c>
      <c r="I15" s="60">
        <v>0</v>
      </c>
      <c r="J15" s="23">
        <f>SUM(H15:I15)</f>
        <v>600000</v>
      </c>
      <c r="K15" s="55"/>
      <c r="L15" s="84" t="b">
        <v>1</v>
      </c>
    </row>
    <row r="16" spans="1:31" ht="15.75" customHeight="1" x14ac:dyDescent="0.25">
      <c r="A16" s="1"/>
      <c r="B16" s="90">
        <v>45817</v>
      </c>
      <c r="C16" s="85" t="s">
        <v>109</v>
      </c>
      <c r="D16" s="31"/>
      <c r="E16" s="93"/>
      <c r="F16" s="33"/>
      <c r="G16" s="32" t="s">
        <v>33</v>
      </c>
      <c r="H16" s="34"/>
      <c r="I16" s="35"/>
      <c r="J16" s="36"/>
      <c r="K16" s="37">
        <v>100000</v>
      </c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2:12" ht="15.75" customHeight="1" x14ac:dyDescent="0.25">
      <c r="B17" s="90">
        <v>45818</v>
      </c>
      <c r="C17" s="63" t="s">
        <v>320</v>
      </c>
      <c r="D17" s="19" t="s">
        <v>15</v>
      </c>
      <c r="E17" s="20"/>
      <c r="F17" s="20" t="s">
        <v>84</v>
      </c>
      <c r="G17" s="20" t="s">
        <v>17</v>
      </c>
      <c r="H17" s="61">
        <v>750000</v>
      </c>
      <c r="I17" s="60">
        <v>0</v>
      </c>
      <c r="J17" s="23">
        <f>SUM(H17:I17)</f>
        <v>750000</v>
      </c>
      <c r="K17" s="55"/>
      <c r="L17" s="84" t="b">
        <v>1</v>
      </c>
    </row>
    <row r="18" spans="2:12" ht="15.75" customHeight="1" x14ac:dyDescent="0.25">
      <c r="B18" s="90"/>
      <c r="C18" s="63" t="s">
        <v>67</v>
      </c>
      <c r="D18" s="113" t="s">
        <v>56</v>
      </c>
      <c r="E18" s="20" t="s">
        <v>286</v>
      </c>
      <c r="F18" s="20"/>
      <c r="G18" s="20" t="s">
        <v>65</v>
      </c>
      <c r="H18" s="59">
        <v>650000</v>
      </c>
      <c r="I18" s="60">
        <v>0</v>
      </c>
      <c r="J18" s="23">
        <f>SUM(H18:I18)</f>
        <v>650000</v>
      </c>
      <c r="K18" s="55"/>
      <c r="L18" s="84" t="b">
        <v>1</v>
      </c>
    </row>
    <row r="19" spans="2:12" ht="15.75" customHeight="1" x14ac:dyDescent="0.25">
      <c r="B19" s="90"/>
      <c r="C19" s="63" t="s">
        <v>321</v>
      </c>
      <c r="D19" s="113" t="s">
        <v>61</v>
      </c>
      <c r="E19" s="20"/>
      <c r="F19" s="20"/>
      <c r="G19" s="20" t="s">
        <v>17</v>
      </c>
      <c r="H19" s="59">
        <v>800000</v>
      </c>
      <c r="I19" s="60">
        <v>0</v>
      </c>
      <c r="J19" s="23">
        <f>SUM(H19:I19)</f>
        <v>800000</v>
      </c>
      <c r="K19" s="55"/>
      <c r="L19" s="84" t="b">
        <v>1</v>
      </c>
    </row>
    <row r="20" spans="2:12" ht="15.75" customHeight="1" x14ac:dyDescent="0.25">
      <c r="B20" s="90">
        <v>45819</v>
      </c>
      <c r="C20" s="85" t="s">
        <v>322</v>
      </c>
      <c r="D20" s="31"/>
      <c r="E20" s="93"/>
      <c r="F20" s="33"/>
      <c r="G20" s="32" t="s">
        <v>33</v>
      </c>
      <c r="H20" s="34"/>
      <c r="I20" s="35"/>
      <c r="J20" s="36"/>
      <c r="K20" s="37">
        <v>100000</v>
      </c>
      <c r="L20" s="38"/>
    </row>
    <row r="21" spans="2:12" ht="15.75" customHeight="1" x14ac:dyDescent="0.25">
      <c r="B21" s="90">
        <v>45820</v>
      </c>
      <c r="C21" s="85" t="s">
        <v>198</v>
      </c>
      <c r="D21" s="31"/>
      <c r="E21" s="32"/>
      <c r="F21" s="33"/>
      <c r="G21" s="32" t="s">
        <v>33</v>
      </c>
      <c r="H21" s="34"/>
      <c r="I21" s="35"/>
      <c r="J21" s="36"/>
      <c r="K21" s="37">
        <v>500000</v>
      </c>
      <c r="L21" s="38"/>
    </row>
    <row r="22" spans="2:12" ht="15.75" customHeight="1" x14ac:dyDescent="0.25">
      <c r="B22" s="90">
        <v>45822</v>
      </c>
      <c r="C22" s="63" t="s">
        <v>323</v>
      </c>
      <c r="D22" s="19" t="s">
        <v>19</v>
      </c>
      <c r="E22" s="20"/>
      <c r="F22" s="26"/>
      <c r="G22" s="20" t="s">
        <v>17</v>
      </c>
      <c r="H22" s="61">
        <v>150000</v>
      </c>
      <c r="I22" s="60">
        <v>-50000</v>
      </c>
      <c r="J22" s="23">
        <f t="shared" ref="J22:J30" si="0">SUM(H22:I22)</f>
        <v>100000</v>
      </c>
      <c r="K22" s="55"/>
      <c r="L22" s="84" t="b">
        <v>1</v>
      </c>
    </row>
    <row r="23" spans="2:12" ht="15" x14ac:dyDescent="0.25">
      <c r="B23" s="90"/>
      <c r="C23" s="63" t="s">
        <v>324</v>
      </c>
      <c r="D23" s="19" t="s">
        <v>19</v>
      </c>
      <c r="E23" s="20"/>
      <c r="F23" s="26"/>
      <c r="G23" s="20" t="s">
        <v>17</v>
      </c>
      <c r="H23" s="61">
        <v>150000</v>
      </c>
      <c r="I23" s="60">
        <v>-50000</v>
      </c>
      <c r="J23" s="23">
        <f t="shared" si="0"/>
        <v>100000</v>
      </c>
      <c r="K23" s="55"/>
      <c r="L23" s="84" t="b">
        <v>1</v>
      </c>
    </row>
    <row r="24" spans="2:12" ht="15" x14ac:dyDescent="0.25">
      <c r="B24" s="90"/>
      <c r="C24" s="63" t="s">
        <v>316</v>
      </c>
      <c r="D24" s="19" t="s">
        <v>15</v>
      </c>
      <c r="E24" s="20"/>
      <c r="F24" s="21" t="s">
        <v>84</v>
      </c>
      <c r="G24" s="20" t="s">
        <v>17</v>
      </c>
      <c r="H24" s="61">
        <v>700000</v>
      </c>
      <c r="I24" s="60">
        <v>0</v>
      </c>
      <c r="J24" s="23">
        <f t="shared" si="0"/>
        <v>700000</v>
      </c>
      <c r="K24" s="55"/>
      <c r="L24" s="84" t="b">
        <v>1</v>
      </c>
    </row>
    <row r="25" spans="2:12" ht="15" x14ac:dyDescent="0.25">
      <c r="B25" s="90">
        <v>45826</v>
      </c>
      <c r="C25" s="63" t="s">
        <v>325</v>
      </c>
      <c r="D25" s="113" t="s">
        <v>56</v>
      </c>
      <c r="E25" s="20" t="s">
        <v>208</v>
      </c>
      <c r="F25" s="20"/>
      <c r="G25" s="20" t="s">
        <v>65</v>
      </c>
      <c r="H25" s="59">
        <v>650000</v>
      </c>
      <c r="I25" s="60">
        <v>0</v>
      </c>
      <c r="J25" s="23">
        <f t="shared" si="0"/>
        <v>650000</v>
      </c>
      <c r="K25" s="55"/>
      <c r="L25" s="84" t="b">
        <v>1</v>
      </c>
    </row>
    <row r="26" spans="2:12" ht="15" x14ac:dyDescent="0.25">
      <c r="B26" s="90">
        <v>45828</v>
      </c>
      <c r="C26" s="63" t="s">
        <v>326</v>
      </c>
      <c r="D26" s="19" t="s">
        <v>19</v>
      </c>
      <c r="E26" s="20"/>
      <c r="F26" s="26"/>
      <c r="G26" s="20" t="s">
        <v>17</v>
      </c>
      <c r="H26" s="61">
        <v>150000</v>
      </c>
      <c r="I26" s="60">
        <v>-50000</v>
      </c>
      <c r="J26" s="23">
        <f t="shared" si="0"/>
        <v>100000</v>
      </c>
      <c r="K26" s="55"/>
      <c r="L26" s="84" t="b">
        <v>1</v>
      </c>
    </row>
    <row r="27" spans="2:12" ht="15" x14ac:dyDescent="0.25">
      <c r="B27" s="90"/>
      <c r="C27" s="63" t="s">
        <v>203</v>
      </c>
      <c r="D27" s="113" t="s">
        <v>56</v>
      </c>
      <c r="E27" s="20" t="s">
        <v>134</v>
      </c>
      <c r="F27" s="20"/>
      <c r="G27" s="20" t="s">
        <v>65</v>
      </c>
      <c r="H27" s="59">
        <v>650000</v>
      </c>
      <c r="I27" s="60">
        <v>0</v>
      </c>
      <c r="J27" s="23">
        <f t="shared" si="0"/>
        <v>650000</v>
      </c>
      <c r="K27" s="55"/>
      <c r="L27" s="84" t="b">
        <v>1</v>
      </c>
    </row>
    <row r="28" spans="2:12" ht="15" x14ac:dyDescent="0.25">
      <c r="B28" s="90">
        <v>45829</v>
      </c>
      <c r="C28" s="63" t="s">
        <v>327</v>
      </c>
      <c r="D28" s="19" t="s">
        <v>19</v>
      </c>
      <c r="E28" s="20"/>
      <c r="F28" s="26"/>
      <c r="G28" s="20" t="s">
        <v>17</v>
      </c>
      <c r="H28" s="61">
        <v>150000</v>
      </c>
      <c r="I28" s="60">
        <v>-50000</v>
      </c>
      <c r="J28" s="23">
        <f t="shared" si="0"/>
        <v>100000</v>
      </c>
      <c r="K28" s="55"/>
      <c r="L28" s="84" t="b">
        <v>1</v>
      </c>
    </row>
    <row r="29" spans="2:12" ht="15" x14ac:dyDescent="0.25">
      <c r="B29" s="90"/>
      <c r="C29" s="63" t="s">
        <v>111</v>
      </c>
      <c r="D29" s="113" t="s">
        <v>56</v>
      </c>
      <c r="E29" s="20" t="s">
        <v>328</v>
      </c>
      <c r="F29" s="20"/>
      <c r="G29" s="20" t="s">
        <v>65</v>
      </c>
      <c r="H29" s="59">
        <v>1300000</v>
      </c>
      <c r="I29" s="60">
        <v>0</v>
      </c>
      <c r="J29" s="23">
        <f t="shared" si="0"/>
        <v>1300000</v>
      </c>
      <c r="K29" s="55"/>
      <c r="L29" s="84" t="b">
        <v>1</v>
      </c>
    </row>
    <row r="30" spans="2:12" ht="15" x14ac:dyDescent="0.25">
      <c r="B30" s="90">
        <v>45831</v>
      </c>
      <c r="C30" s="63" t="s">
        <v>329</v>
      </c>
      <c r="D30" s="19" t="s">
        <v>19</v>
      </c>
      <c r="E30" s="20"/>
      <c r="F30" s="26"/>
      <c r="G30" s="20" t="s">
        <v>17</v>
      </c>
      <c r="H30" s="61">
        <v>150000</v>
      </c>
      <c r="I30" s="60">
        <v>-50000</v>
      </c>
      <c r="J30" s="23">
        <f t="shared" si="0"/>
        <v>100000</v>
      </c>
      <c r="K30" s="55"/>
      <c r="L30" s="84" t="b">
        <v>1</v>
      </c>
    </row>
    <row r="31" spans="2:12" ht="15" x14ac:dyDescent="0.25">
      <c r="B31" s="90"/>
      <c r="C31" s="85" t="s">
        <v>29</v>
      </c>
      <c r="D31" s="31"/>
      <c r="E31" s="32"/>
      <c r="F31" s="33"/>
      <c r="G31" s="32" t="s">
        <v>33</v>
      </c>
      <c r="H31" s="34"/>
      <c r="I31" s="35"/>
      <c r="J31" s="36"/>
      <c r="K31" s="37">
        <v>587500</v>
      </c>
      <c r="L31" s="38"/>
    </row>
    <row r="32" spans="2:12" ht="15" x14ac:dyDescent="0.25">
      <c r="B32" s="90"/>
      <c r="C32" s="85" t="s">
        <v>322</v>
      </c>
      <c r="D32" s="31"/>
      <c r="E32" s="93"/>
      <c r="F32" s="33"/>
      <c r="G32" s="32" t="s">
        <v>33</v>
      </c>
      <c r="H32" s="34"/>
      <c r="I32" s="35"/>
      <c r="J32" s="36"/>
      <c r="K32" s="37">
        <v>80000</v>
      </c>
      <c r="L32" s="38"/>
    </row>
    <row r="33" spans="2:18" ht="15" x14ac:dyDescent="0.25">
      <c r="B33" s="90">
        <v>45832</v>
      </c>
      <c r="C33" s="63" t="s">
        <v>330</v>
      </c>
      <c r="D33" s="19" t="s">
        <v>19</v>
      </c>
      <c r="E33" s="20"/>
      <c r="F33" s="26"/>
      <c r="G33" s="20" t="s">
        <v>17</v>
      </c>
      <c r="H33" s="61">
        <v>150000</v>
      </c>
      <c r="I33" s="60">
        <v>-50000</v>
      </c>
      <c r="J33" s="23">
        <f t="shared" ref="J33:J41" si="1">SUM(H33:I33)</f>
        <v>100000</v>
      </c>
      <c r="K33" s="55"/>
      <c r="L33" s="84" t="b">
        <v>1</v>
      </c>
    </row>
    <row r="34" spans="2:18" ht="15" x14ac:dyDescent="0.25">
      <c r="B34" s="90"/>
      <c r="C34" s="63" t="s">
        <v>331</v>
      </c>
      <c r="D34" s="19" t="s">
        <v>19</v>
      </c>
      <c r="E34" s="20"/>
      <c r="F34" s="26"/>
      <c r="G34" s="20" t="s">
        <v>17</v>
      </c>
      <c r="H34" s="61">
        <v>150000</v>
      </c>
      <c r="I34" s="60">
        <v>-50000</v>
      </c>
      <c r="J34" s="23">
        <f t="shared" si="1"/>
        <v>100000</v>
      </c>
      <c r="K34" s="55"/>
      <c r="L34" s="84" t="b">
        <v>1</v>
      </c>
    </row>
    <row r="35" spans="2:18" ht="15" x14ac:dyDescent="0.25">
      <c r="B35" s="90"/>
      <c r="C35" s="63" t="s">
        <v>332</v>
      </c>
      <c r="D35" s="113" t="s">
        <v>56</v>
      </c>
      <c r="E35" s="20" t="s">
        <v>229</v>
      </c>
      <c r="F35" s="20"/>
      <c r="G35" s="20" t="s">
        <v>65</v>
      </c>
      <c r="H35" s="59">
        <v>650000</v>
      </c>
      <c r="I35" s="60">
        <v>0</v>
      </c>
      <c r="J35" s="23">
        <f t="shared" si="1"/>
        <v>650000</v>
      </c>
      <c r="K35" s="55"/>
      <c r="L35" s="84" t="b">
        <v>1</v>
      </c>
    </row>
    <row r="36" spans="2:18" ht="15" x14ac:dyDescent="0.25">
      <c r="B36" s="90">
        <v>45833</v>
      </c>
      <c r="C36" s="63" t="s">
        <v>326</v>
      </c>
      <c r="D36" s="113" t="s">
        <v>333</v>
      </c>
      <c r="E36" s="20"/>
      <c r="F36" s="26"/>
      <c r="G36" s="20" t="s">
        <v>17</v>
      </c>
      <c r="H36" s="61">
        <v>750000</v>
      </c>
      <c r="I36" s="60">
        <v>0</v>
      </c>
      <c r="J36" s="23">
        <f t="shared" si="1"/>
        <v>750000</v>
      </c>
      <c r="K36" s="55"/>
      <c r="L36" s="84" t="b">
        <v>1</v>
      </c>
    </row>
    <row r="37" spans="2:18" ht="15" x14ac:dyDescent="0.25">
      <c r="B37" s="90">
        <v>45836</v>
      </c>
      <c r="C37" s="63" t="s">
        <v>323</v>
      </c>
      <c r="D37" s="19" t="s">
        <v>15</v>
      </c>
      <c r="E37" s="20"/>
      <c r="F37" s="21"/>
      <c r="G37" s="20" t="s">
        <v>17</v>
      </c>
      <c r="H37" s="61">
        <v>1500000</v>
      </c>
      <c r="I37" s="60">
        <v>0</v>
      </c>
      <c r="J37" s="23">
        <f t="shared" si="1"/>
        <v>1500000</v>
      </c>
      <c r="K37" s="55"/>
      <c r="L37" s="84" t="b">
        <v>1</v>
      </c>
    </row>
    <row r="38" spans="2:18" ht="15" x14ac:dyDescent="0.25">
      <c r="B38" s="90"/>
      <c r="C38" s="63" t="s">
        <v>334</v>
      </c>
      <c r="D38" s="19" t="s">
        <v>15</v>
      </c>
      <c r="E38" s="20"/>
      <c r="F38" s="26"/>
      <c r="G38" s="20" t="s">
        <v>30</v>
      </c>
      <c r="H38" s="61">
        <v>750000</v>
      </c>
      <c r="I38" s="60">
        <v>0</v>
      </c>
      <c r="J38" s="23">
        <f t="shared" si="1"/>
        <v>750000</v>
      </c>
      <c r="K38" s="55"/>
      <c r="L38" s="84" t="b">
        <v>1</v>
      </c>
    </row>
    <row r="39" spans="2:18" ht="15" x14ac:dyDescent="0.25">
      <c r="B39" s="90">
        <v>45837</v>
      </c>
      <c r="C39" s="63" t="s">
        <v>335</v>
      </c>
      <c r="D39" s="19" t="s">
        <v>19</v>
      </c>
      <c r="E39" s="20"/>
      <c r="F39" s="26"/>
      <c r="G39" s="20" t="s">
        <v>17</v>
      </c>
      <c r="H39" s="61">
        <v>150000</v>
      </c>
      <c r="I39" s="60">
        <v>-50000</v>
      </c>
      <c r="J39" s="23">
        <f t="shared" si="1"/>
        <v>100000</v>
      </c>
      <c r="K39" s="55"/>
      <c r="L39" s="84" t="b">
        <v>1</v>
      </c>
    </row>
    <row r="40" spans="2:18" ht="15" x14ac:dyDescent="0.25">
      <c r="B40" s="90">
        <v>45838</v>
      </c>
      <c r="C40" s="63" t="s">
        <v>336</v>
      </c>
      <c r="D40" s="19" t="s">
        <v>19</v>
      </c>
      <c r="E40" s="20"/>
      <c r="F40" s="26"/>
      <c r="G40" s="20" t="s">
        <v>17</v>
      </c>
      <c r="H40" s="61">
        <v>150000</v>
      </c>
      <c r="I40" s="60">
        <v>-50000</v>
      </c>
      <c r="J40" s="23">
        <f t="shared" si="1"/>
        <v>100000</v>
      </c>
      <c r="K40" s="55"/>
      <c r="L40" s="84" t="b">
        <v>1</v>
      </c>
    </row>
    <row r="41" spans="2:18" ht="15" x14ac:dyDescent="0.25">
      <c r="B41" s="90"/>
      <c r="C41" s="63" t="s">
        <v>316</v>
      </c>
      <c r="D41" s="19" t="s">
        <v>15</v>
      </c>
      <c r="E41" s="20"/>
      <c r="F41" s="21" t="s">
        <v>86</v>
      </c>
      <c r="G41" s="20" t="s">
        <v>17</v>
      </c>
      <c r="H41" s="61">
        <v>800000</v>
      </c>
      <c r="I41" s="60">
        <v>0</v>
      </c>
      <c r="J41" s="23">
        <f t="shared" si="1"/>
        <v>800000</v>
      </c>
      <c r="K41" s="55"/>
      <c r="L41" s="84" t="b">
        <v>1</v>
      </c>
    </row>
    <row r="42" spans="2:18" ht="15" x14ac:dyDescent="0.25">
      <c r="B42" s="52"/>
      <c r="D42" s="52"/>
      <c r="F42" s="52"/>
      <c r="M42" s="285" t="s">
        <v>34</v>
      </c>
      <c r="N42" s="273"/>
      <c r="O42" s="274"/>
      <c r="P42" s="286" t="s">
        <v>35</v>
      </c>
      <c r="Q42" s="273"/>
      <c r="R42" s="274"/>
    </row>
    <row r="43" spans="2:18" ht="15" x14ac:dyDescent="0.25">
      <c r="B43" s="52"/>
      <c r="D43" s="52"/>
      <c r="F43" s="52"/>
      <c r="M43" s="287" t="s">
        <v>292</v>
      </c>
      <c r="N43" s="288"/>
      <c r="O43" s="62">
        <f>SUMIF(D7:D43,D12,J7:J43)</f>
        <v>5800000</v>
      </c>
      <c r="P43" s="289" t="s">
        <v>37</v>
      </c>
      <c r="Q43" s="290"/>
      <c r="R43" s="40">
        <f>SUMIF(G7:G43,G10,K7:K43)</f>
        <v>2866433</v>
      </c>
    </row>
    <row r="44" spans="2:18" ht="15" x14ac:dyDescent="0.25">
      <c r="B44" s="52"/>
      <c r="D44" s="52"/>
      <c r="F44" s="52"/>
      <c r="M44" s="280" t="s">
        <v>38</v>
      </c>
      <c r="N44" s="281"/>
      <c r="O44" s="41">
        <f>SUMIF(D7:D44,D17,J7:J44)</f>
        <v>4500000</v>
      </c>
      <c r="P44" s="280" t="s">
        <v>39</v>
      </c>
      <c r="Q44" s="281"/>
      <c r="R44" s="42"/>
    </row>
    <row r="45" spans="2:18" ht="15" x14ac:dyDescent="0.25">
      <c r="B45" s="52"/>
      <c r="D45" s="52"/>
      <c r="F45" s="52"/>
      <c r="M45" s="280" t="s">
        <v>40</v>
      </c>
      <c r="N45" s="281"/>
      <c r="O45" s="43">
        <f>SUMIF(D7:D44,D11,J7:J44)</f>
        <v>1300000</v>
      </c>
      <c r="P45" s="280" t="s">
        <v>41</v>
      </c>
      <c r="Q45" s="281"/>
      <c r="R45" s="44">
        <v>21345000</v>
      </c>
    </row>
    <row r="46" spans="2:18" ht="15" x14ac:dyDescent="0.25">
      <c r="B46" s="52"/>
      <c r="D46" s="52"/>
      <c r="F46" s="52"/>
      <c r="M46" s="280" t="s">
        <v>43</v>
      </c>
      <c r="N46" s="281"/>
      <c r="O46" s="43">
        <f>SUMIF(D7:D44,D19,J7:J44)</f>
        <v>800000</v>
      </c>
      <c r="P46" s="280"/>
      <c r="Q46" s="281"/>
      <c r="R46" s="46"/>
    </row>
    <row r="47" spans="2:18" ht="15" x14ac:dyDescent="0.25">
      <c r="B47" s="52"/>
      <c r="D47" s="52"/>
      <c r="F47" s="52"/>
      <c r="M47" s="280" t="s">
        <v>337</v>
      </c>
      <c r="N47" s="281"/>
      <c r="O47" s="43">
        <f>SUMIF(D7:D44,D36,J7:J44)</f>
        <v>750000</v>
      </c>
      <c r="P47" s="280"/>
      <c r="Q47" s="281"/>
      <c r="R47" s="46"/>
    </row>
    <row r="48" spans="2:18" ht="15" x14ac:dyDescent="0.25">
      <c r="B48" s="52"/>
      <c r="D48" s="52"/>
      <c r="F48" s="52"/>
      <c r="M48" s="299" t="s">
        <v>72</v>
      </c>
      <c r="N48" s="300"/>
      <c r="O48" s="119">
        <v>21572529</v>
      </c>
      <c r="P48" s="299"/>
      <c r="Q48" s="300"/>
      <c r="R48" s="123"/>
    </row>
    <row r="49" spans="2:19" ht="15" x14ac:dyDescent="0.25">
      <c r="B49" s="52"/>
      <c r="D49" s="52"/>
      <c r="F49" s="52"/>
      <c r="M49" s="302" t="s">
        <v>44</v>
      </c>
      <c r="N49" s="303"/>
      <c r="O49" s="47">
        <f>SUM(O43:O47)</f>
        <v>13150000</v>
      </c>
      <c r="P49" s="302" t="s">
        <v>45</v>
      </c>
      <c r="Q49" s="304"/>
      <c r="R49" s="48">
        <f>SUM(R43:R47)</f>
        <v>24211433</v>
      </c>
      <c r="S49" s="41">
        <f>SUM(O49-R49)</f>
        <v>-11061433</v>
      </c>
    </row>
    <row r="50" spans="2:19" ht="15" x14ac:dyDescent="0.25">
      <c r="B50" s="52"/>
      <c r="D50" s="52"/>
      <c r="F50" s="52"/>
      <c r="M50" s="264" t="s">
        <v>46</v>
      </c>
      <c r="N50" s="265"/>
      <c r="O50" s="265"/>
      <c r="P50" s="265"/>
      <c r="Q50" s="265"/>
      <c r="R50" s="266"/>
    </row>
    <row r="51" spans="2:19" ht="12.75" x14ac:dyDescent="0.2">
      <c r="B51" s="52"/>
      <c r="D51" s="52"/>
      <c r="F51" s="52"/>
      <c r="M51" s="275"/>
      <c r="N51" s="268"/>
      <c r="O51" s="276"/>
      <c r="P51" s="265"/>
      <c r="Q51" s="265"/>
      <c r="R51" s="266"/>
    </row>
    <row r="52" spans="2:19" ht="15" x14ac:dyDescent="0.25">
      <c r="B52" s="52"/>
      <c r="D52" s="52"/>
      <c r="F52" s="52"/>
      <c r="M52" s="264" t="s">
        <v>48</v>
      </c>
      <c r="N52" s="265"/>
      <c r="O52" s="265"/>
      <c r="P52" s="265"/>
      <c r="Q52" s="265"/>
      <c r="R52" s="266"/>
    </row>
    <row r="53" spans="2:19" ht="15" x14ac:dyDescent="0.25">
      <c r="B53" s="52"/>
      <c r="D53" s="52"/>
      <c r="F53" s="52"/>
      <c r="M53" s="277"/>
      <c r="N53" s="268"/>
      <c r="O53" s="278"/>
      <c r="P53" s="265"/>
      <c r="Q53" s="265"/>
      <c r="R53" s="266"/>
    </row>
    <row r="54" spans="2:19" ht="15" x14ac:dyDescent="0.25">
      <c r="M54" s="267" t="s">
        <v>75</v>
      </c>
      <c r="N54" s="268"/>
      <c r="O54" s="279">
        <f>'MEI 2025'!O53</f>
        <v>-170074942</v>
      </c>
      <c r="P54" s="265"/>
      <c r="Q54" s="265"/>
      <c r="R54" s="266"/>
    </row>
    <row r="55" spans="2:19" ht="15" x14ac:dyDescent="0.25">
      <c r="M55" s="267" t="s">
        <v>51</v>
      </c>
      <c r="N55" s="268"/>
      <c r="O55" s="269">
        <v>0</v>
      </c>
      <c r="P55" s="265"/>
      <c r="Q55" s="265"/>
      <c r="R55" s="266"/>
    </row>
    <row r="56" spans="2:19" ht="15" x14ac:dyDescent="0.25">
      <c r="M56" s="50" t="s">
        <v>194</v>
      </c>
      <c r="N56" s="51"/>
      <c r="O56" s="269">
        <v>0</v>
      </c>
      <c r="P56" s="265"/>
      <c r="Q56" s="265"/>
      <c r="R56" s="266"/>
    </row>
    <row r="57" spans="2:19" ht="15" x14ac:dyDescent="0.25">
      <c r="M57" s="270" t="s">
        <v>53</v>
      </c>
      <c r="N57" s="271"/>
      <c r="O57" s="272">
        <f>(O54+O55-O56)</f>
        <v>-170074942</v>
      </c>
      <c r="P57" s="273"/>
      <c r="Q57" s="273"/>
      <c r="R57" s="274"/>
    </row>
  </sheetData>
  <mergeCells count="30">
    <mergeCell ref="P44:Q44"/>
    <mergeCell ref="P45:Q45"/>
    <mergeCell ref="L5:L6"/>
    <mergeCell ref="M42:O42"/>
    <mergeCell ref="P42:R42"/>
    <mergeCell ref="M43:N43"/>
    <mergeCell ref="P43:Q43"/>
    <mergeCell ref="M44:N44"/>
    <mergeCell ref="M45:N45"/>
    <mergeCell ref="M46:N46"/>
    <mergeCell ref="P46:Q46"/>
    <mergeCell ref="M47:N47"/>
    <mergeCell ref="P47:Q47"/>
    <mergeCell ref="M48:N48"/>
    <mergeCell ref="P48:Q48"/>
    <mergeCell ref="O56:R56"/>
    <mergeCell ref="M57:N57"/>
    <mergeCell ref="O57:R57"/>
    <mergeCell ref="P49:Q49"/>
    <mergeCell ref="M50:R50"/>
    <mergeCell ref="M51:N51"/>
    <mergeCell ref="O51:R51"/>
    <mergeCell ref="M52:R52"/>
    <mergeCell ref="M53:N53"/>
    <mergeCell ref="O53:R53"/>
    <mergeCell ref="M49:N49"/>
    <mergeCell ref="M54:N54"/>
    <mergeCell ref="O54:R54"/>
    <mergeCell ref="M55:N55"/>
    <mergeCell ref="O55:R55"/>
  </mergeCells>
  <dataValidations count="4">
    <dataValidation type="list" allowBlank="1" sqref="G7:G41" xr:uid="{00000000-0002-0000-1000-000000000000}">
      <formula1>"KAS,BCA,BRI,BNI,BNI CV,BNI PSU,GOPAY,BNI VA,PUSAT,KAS AKBID"</formula1>
    </dataValidation>
    <dataValidation type="list" allowBlank="1" sqref="D9:D10 D16 D20:D21 D31:D32" xr:uid="{00000000-0002-0000-1000-000001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D7 D12 D15 D18:D19 D25 D27 D29 D35:D36" xr:uid="{00000000-0002-0000-1000-000002000000}">
      <formula1>"Pendaftaran,Herregistrasi,Konversi,Angsuran,KRS,Martikulasi,Biaya Cetak,Biaya Cuti,Operasional,Atribut,SGS,Dana Dinas,Seragam"</formula1>
    </dataValidation>
    <dataValidation type="list" allowBlank="1" sqref="D8 D11 D13:D14 D17 D22:D24 D26 D28 D30 D33:D34 D37:D41" xr:uid="{00000000-0002-0000-1000-000003000000}">
      <formula1>"Pendaftaran,Herregistrasi,Konversi,Angsuran,KRS,Martikulasi,Biaya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AE70"/>
  <sheetViews>
    <sheetView workbookViewId="0"/>
  </sheetViews>
  <sheetFormatPr defaultColWidth="12.5703125" defaultRowHeight="15.75" customHeight="1" x14ac:dyDescent="0.2"/>
  <cols>
    <col min="3" max="3" width="25.28515625" customWidth="1"/>
    <col min="4" max="4" width="15.85546875" customWidth="1"/>
    <col min="5" max="5" width="19.5703125" customWidth="1"/>
    <col min="12" max="12" width="9" customWidth="1"/>
    <col min="14" max="14" width="24.42578125" customWidth="1"/>
    <col min="15" max="15" width="15.28515625" customWidth="1"/>
    <col min="18" max="18" width="13.8554687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338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91">
        <v>45839</v>
      </c>
      <c r="C7" s="63" t="s">
        <v>339</v>
      </c>
      <c r="D7" s="19" t="s">
        <v>15</v>
      </c>
      <c r="E7" s="20"/>
      <c r="F7" s="21"/>
      <c r="G7" s="20" t="s">
        <v>17</v>
      </c>
      <c r="H7" s="61">
        <v>1000000</v>
      </c>
      <c r="I7" s="60">
        <v>0</v>
      </c>
      <c r="J7" s="23">
        <f>SUM(H7:I7)</f>
        <v>1000000</v>
      </c>
      <c r="K7" s="64"/>
      <c r="L7" s="84" t="b">
        <v>1</v>
      </c>
    </row>
    <row r="8" spans="1:31" ht="15.75" customHeight="1" x14ac:dyDescent="0.25">
      <c r="B8" s="91">
        <v>45840</v>
      </c>
      <c r="C8" s="63" t="s">
        <v>340</v>
      </c>
      <c r="D8" s="19" t="s">
        <v>15</v>
      </c>
      <c r="E8" s="69"/>
      <c r="F8" s="69" t="s">
        <v>84</v>
      </c>
      <c r="G8" s="20" t="s">
        <v>17</v>
      </c>
      <c r="H8" s="71">
        <v>300000</v>
      </c>
      <c r="I8" s="60">
        <v>0</v>
      </c>
      <c r="J8" s="23">
        <f>SUM(H8:I8)</f>
        <v>300000</v>
      </c>
      <c r="K8" s="64"/>
      <c r="L8" s="84" t="b">
        <v>1</v>
      </c>
    </row>
    <row r="9" spans="1:31" ht="15.75" customHeight="1" x14ac:dyDescent="0.25">
      <c r="B9" s="91"/>
      <c r="C9" s="63" t="s">
        <v>341</v>
      </c>
      <c r="D9" s="113" t="s">
        <v>56</v>
      </c>
      <c r="E9" s="20" t="s">
        <v>342</v>
      </c>
      <c r="F9" s="20"/>
      <c r="G9" s="20" t="s">
        <v>65</v>
      </c>
      <c r="H9" s="59">
        <v>1300000</v>
      </c>
      <c r="I9" s="60">
        <v>0</v>
      </c>
      <c r="J9" s="23">
        <f>SUM(H9:I9)</f>
        <v>1300000</v>
      </c>
      <c r="K9" s="64"/>
      <c r="L9" s="84" t="b">
        <v>1</v>
      </c>
    </row>
    <row r="10" spans="1:31" ht="15.75" customHeight="1" x14ac:dyDescent="0.25">
      <c r="B10" s="91"/>
      <c r="C10" s="63" t="s">
        <v>343</v>
      </c>
      <c r="D10" s="113" t="s">
        <v>56</v>
      </c>
      <c r="E10" s="20" t="s">
        <v>153</v>
      </c>
      <c r="F10" s="20"/>
      <c r="G10" s="20" t="s">
        <v>17</v>
      </c>
      <c r="H10" s="59">
        <v>650000</v>
      </c>
      <c r="I10" s="60">
        <v>0</v>
      </c>
      <c r="J10" s="23">
        <f>SUM(H10:I10)</f>
        <v>650000</v>
      </c>
      <c r="K10" s="64"/>
      <c r="L10" s="84" t="b">
        <v>1</v>
      </c>
    </row>
    <row r="11" spans="1:31" ht="15.75" customHeight="1" x14ac:dyDescent="0.25">
      <c r="B11" s="91"/>
      <c r="C11" s="85" t="s">
        <v>198</v>
      </c>
      <c r="D11" s="31"/>
      <c r="E11" s="32"/>
      <c r="F11" s="33"/>
      <c r="G11" s="32" t="s">
        <v>33</v>
      </c>
      <c r="H11" s="34"/>
      <c r="I11" s="35"/>
      <c r="J11" s="36"/>
      <c r="K11" s="37">
        <v>500000</v>
      </c>
      <c r="L11" s="38"/>
    </row>
    <row r="12" spans="1:31" ht="15.75" customHeight="1" x14ac:dyDescent="0.25">
      <c r="B12" s="91"/>
      <c r="C12" s="85" t="s">
        <v>58</v>
      </c>
      <c r="D12" s="31"/>
      <c r="E12" s="32"/>
      <c r="F12" s="33"/>
      <c r="G12" s="32" t="s">
        <v>33</v>
      </c>
      <c r="H12" s="34"/>
      <c r="I12" s="35"/>
      <c r="J12" s="36"/>
      <c r="K12" s="37">
        <v>407950</v>
      </c>
      <c r="L12" s="38"/>
    </row>
    <row r="13" spans="1:31" ht="15.75" customHeight="1" x14ac:dyDescent="0.25">
      <c r="B13" s="91">
        <v>45841</v>
      </c>
      <c r="C13" s="63" t="s">
        <v>344</v>
      </c>
      <c r="D13" s="19" t="s">
        <v>19</v>
      </c>
      <c r="E13" s="20"/>
      <c r="F13" s="26"/>
      <c r="G13" s="20" t="s">
        <v>17</v>
      </c>
      <c r="H13" s="61">
        <v>150000</v>
      </c>
      <c r="I13" s="60">
        <v>-50000</v>
      </c>
      <c r="J13" s="23">
        <f>SUM(H13:I13)</f>
        <v>100000</v>
      </c>
      <c r="K13" s="64"/>
      <c r="L13" s="84" t="b">
        <v>1</v>
      </c>
    </row>
    <row r="14" spans="1:31" ht="15.75" customHeight="1" x14ac:dyDescent="0.25">
      <c r="B14" s="91"/>
      <c r="C14" s="85" t="s">
        <v>32</v>
      </c>
      <c r="D14" s="31"/>
      <c r="E14" s="32"/>
      <c r="F14" s="33"/>
      <c r="G14" s="32" t="s">
        <v>33</v>
      </c>
      <c r="H14" s="34"/>
      <c r="I14" s="35"/>
      <c r="J14" s="36"/>
      <c r="K14" s="37">
        <v>1063525</v>
      </c>
      <c r="L14" s="38"/>
    </row>
    <row r="15" spans="1:31" ht="15.75" customHeight="1" x14ac:dyDescent="0.25">
      <c r="B15" s="91">
        <v>45843</v>
      </c>
      <c r="C15" s="85" t="s">
        <v>109</v>
      </c>
      <c r="D15" s="31"/>
      <c r="E15" s="93"/>
      <c r="F15" s="33"/>
      <c r="G15" s="32" t="s">
        <v>33</v>
      </c>
      <c r="H15" s="34"/>
      <c r="I15" s="35"/>
      <c r="J15" s="36"/>
      <c r="K15" s="37">
        <v>100000</v>
      </c>
      <c r="L15" s="38"/>
    </row>
    <row r="16" spans="1:31" ht="15.75" customHeight="1" x14ac:dyDescent="0.25">
      <c r="B16" s="91">
        <v>45845</v>
      </c>
      <c r="C16" s="63" t="s">
        <v>85</v>
      </c>
      <c r="D16" s="113" t="s">
        <v>56</v>
      </c>
      <c r="E16" s="20" t="s">
        <v>345</v>
      </c>
      <c r="F16" s="20"/>
      <c r="G16" s="20" t="s">
        <v>65</v>
      </c>
      <c r="H16" s="59">
        <v>650000</v>
      </c>
      <c r="I16" s="60">
        <v>0</v>
      </c>
      <c r="J16" s="23">
        <f t="shared" ref="J16:J44" si="0">SUM(H16:I16)</f>
        <v>650000</v>
      </c>
      <c r="K16" s="64"/>
      <c r="L16" s="84" t="b">
        <v>1</v>
      </c>
    </row>
    <row r="17" spans="2:12" ht="15.75" customHeight="1" x14ac:dyDescent="0.25">
      <c r="B17" s="91">
        <v>45846</v>
      </c>
      <c r="C17" s="63" t="s">
        <v>346</v>
      </c>
      <c r="D17" s="113" t="s">
        <v>56</v>
      </c>
      <c r="E17" s="20" t="s">
        <v>342</v>
      </c>
      <c r="F17" s="20"/>
      <c r="G17" s="20" t="s">
        <v>65</v>
      </c>
      <c r="H17" s="59">
        <v>1300000</v>
      </c>
      <c r="I17" s="60">
        <v>0</v>
      </c>
      <c r="J17" s="23">
        <f t="shared" si="0"/>
        <v>1300000</v>
      </c>
      <c r="K17" s="64"/>
      <c r="L17" s="84" t="b">
        <v>1</v>
      </c>
    </row>
    <row r="18" spans="2:12" ht="15.75" customHeight="1" x14ac:dyDescent="0.25">
      <c r="B18" s="91">
        <v>45847</v>
      </c>
      <c r="C18" s="63" t="s">
        <v>347</v>
      </c>
      <c r="D18" s="113" t="s">
        <v>56</v>
      </c>
      <c r="E18" s="20" t="s">
        <v>153</v>
      </c>
      <c r="F18" s="20" t="s">
        <v>348</v>
      </c>
      <c r="G18" s="20" t="s">
        <v>65</v>
      </c>
      <c r="H18" s="59">
        <v>50000</v>
      </c>
      <c r="I18" s="60">
        <v>0</v>
      </c>
      <c r="J18" s="23">
        <f t="shared" si="0"/>
        <v>50000</v>
      </c>
      <c r="K18" s="64"/>
      <c r="L18" s="84" t="b">
        <v>1</v>
      </c>
    </row>
    <row r="19" spans="2:12" ht="15.75" customHeight="1" x14ac:dyDescent="0.25">
      <c r="B19" s="91"/>
      <c r="C19" s="63" t="s">
        <v>347</v>
      </c>
      <c r="D19" s="113" t="s">
        <v>56</v>
      </c>
      <c r="E19" s="20" t="s">
        <v>176</v>
      </c>
      <c r="F19" s="20"/>
      <c r="G19" s="20" t="s">
        <v>65</v>
      </c>
      <c r="H19" s="59">
        <v>650000</v>
      </c>
      <c r="I19" s="60">
        <v>0</v>
      </c>
      <c r="J19" s="23">
        <f t="shared" si="0"/>
        <v>650000</v>
      </c>
      <c r="K19" s="64"/>
      <c r="L19" s="84" t="b">
        <v>1</v>
      </c>
    </row>
    <row r="20" spans="2:12" ht="15.75" customHeight="1" x14ac:dyDescent="0.25">
      <c r="B20" s="91"/>
      <c r="C20" s="63" t="s">
        <v>347</v>
      </c>
      <c r="D20" s="113" t="s">
        <v>106</v>
      </c>
      <c r="E20" s="20" t="s">
        <v>179</v>
      </c>
      <c r="F20" s="20"/>
      <c r="G20" s="20" t="s">
        <v>65</v>
      </c>
      <c r="H20" s="59">
        <v>3000000</v>
      </c>
      <c r="I20" s="60">
        <v>0</v>
      </c>
      <c r="J20" s="23">
        <f t="shared" si="0"/>
        <v>3000000</v>
      </c>
      <c r="K20" s="64"/>
      <c r="L20" s="84" t="b">
        <v>1</v>
      </c>
    </row>
    <row r="21" spans="2:12" ht="15.75" customHeight="1" x14ac:dyDescent="0.25">
      <c r="B21" s="91">
        <v>45848</v>
      </c>
      <c r="C21" s="63" t="s">
        <v>263</v>
      </c>
      <c r="D21" s="113" t="s">
        <v>56</v>
      </c>
      <c r="E21" s="20" t="s">
        <v>349</v>
      </c>
      <c r="F21" s="20"/>
      <c r="G21" s="20" t="s">
        <v>65</v>
      </c>
      <c r="H21" s="59">
        <v>650000</v>
      </c>
      <c r="I21" s="60">
        <v>0</v>
      </c>
      <c r="J21" s="23">
        <f t="shared" si="0"/>
        <v>650000</v>
      </c>
      <c r="K21" s="64"/>
      <c r="L21" s="84" t="b">
        <v>1</v>
      </c>
    </row>
    <row r="22" spans="2:12" ht="15.75" customHeight="1" x14ac:dyDescent="0.25">
      <c r="B22" s="91"/>
      <c r="C22" s="63" t="s">
        <v>320</v>
      </c>
      <c r="D22" s="19" t="s">
        <v>15</v>
      </c>
      <c r="E22" s="20"/>
      <c r="F22" s="21" t="s">
        <v>16</v>
      </c>
      <c r="G22" s="20" t="s">
        <v>17</v>
      </c>
      <c r="H22" s="61">
        <v>750000</v>
      </c>
      <c r="I22" s="60">
        <v>0</v>
      </c>
      <c r="J22" s="23">
        <f t="shared" si="0"/>
        <v>750000</v>
      </c>
      <c r="K22" s="64"/>
      <c r="L22" s="84" t="b">
        <v>1</v>
      </c>
    </row>
    <row r="23" spans="2:12" ht="15" x14ac:dyDescent="0.25">
      <c r="B23" s="91">
        <v>45849</v>
      </c>
      <c r="C23" s="63" t="s">
        <v>285</v>
      </c>
      <c r="D23" s="113" t="s">
        <v>56</v>
      </c>
      <c r="E23" s="20" t="s">
        <v>176</v>
      </c>
      <c r="F23" s="20"/>
      <c r="G23" s="20" t="s">
        <v>65</v>
      </c>
      <c r="H23" s="59">
        <v>650000</v>
      </c>
      <c r="I23" s="60">
        <v>0</v>
      </c>
      <c r="J23" s="23">
        <f t="shared" si="0"/>
        <v>650000</v>
      </c>
      <c r="K23" s="64"/>
      <c r="L23" s="84" t="b">
        <v>1</v>
      </c>
    </row>
    <row r="24" spans="2:12" ht="15" x14ac:dyDescent="0.25">
      <c r="B24" s="91">
        <v>45850</v>
      </c>
      <c r="C24" s="63" t="s">
        <v>350</v>
      </c>
      <c r="D24" s="113" t="s">
        <v>56</v>
      </c>
      <c r="E24" s="20" t="s">
        <v>229</v>
      </c>
      <c r="F24" s="20"/>
      <c r="G24" s="20" t="s">
        <v>65</v>
      </c>
      <c r="H24" s="59">
        <v>650000</v>
      </c>
      <c r="I24" s="60">
        <v>0</v>
      </c>
      <c r="J24" s="23">
        <f t="shared" si="0"/>
        <v>650000</v>
      </c>
      <c r="K24" s="64"/>
      <c r="L24" s="84" t="b">
        <v>1</v>
      </c>
    </row>
    <row r="25" spans="2:12" ht="15" x14ac:dyDescent="0.25">
      <c r="B25" s="91">
        <v>45852</v>
      </c>
      <c r="C25" s="63" t="s">
        <v>351</v>
      </c>
      <c r="D25" s="19" t="s">
        <v>19</v>
      </c>
      <c r="E25" s="20"/>
      <c r="F25" s="26"/>
      <c r="G25" s="20" t="s">
        <v>17</v>
      </c>
      <c r="H25" s="61">
        <v>150000</v>
      </c>
      <c r="I25" s="60">
        <v>-50000</v>
      </c>
      <c r="J25" s="23">
        <f t="shared" si="0"/>
        <v>100000</v>
      </c>
      <c r="K25" s="64"/>
      <c r="L25" s="84" t="b">
        <v>1</v>
      </c>
    </row>
    <row r="26" spans="2:12" ht="15" x14ac:dyDescent="0.25">
      <c r="B26" s="91"/>
      <c r="C26" s="63" t="s">
        <v>352</v>
      </c>
      <c r="D26" s="19" t="s">
        <v>15</v>
      </c>
      <c r="E26" s="20"/>
      <c r="F26" s="21" t="s">
        <v>16</v>
      </c>
      <c r="G26" s="20" t="s">
        <v>17</v>
      </c>
      <c r="H26" s="61">
        <v>900000</v>
      </c>
      <c r="I26" s="60">
        <v>0</v>
      </c>
      <c r="J26" s="23">
        <f t="shared" si="0"/>
        <v>900000</v>
      </c>
      <c r="K26" s="64"/>
      <c r="L26" s="84" t="b">
        <v>1</v>
      </c>
    </row>
    <row r="27" spans="2:12" ht="15" x14ac:dyDescent="0.25">
      <c r="B27" s="91"/>
      <c r="C27" s="63" t="s">
        <v>353</v>
      </c>
      <c r="D27" s="19" t="s">
        <v>19</v>
      </c>
      <c r="E27" s="20"/>
      <c r="F27" s="26"/>
      <c r="G27" s="20" t="s">
        <v>17</v>
      </c>
      <c r="H27" s="61">
        <v>150000</v>
      </c>
      <c r="I27" s="60">
        <v>-50000</v>
      </c>
      <c r="J27" s="23">
        <f t="shared" si="0"/>
        <v>100000</v>
      </c>
      <c r="K27" s="64"/>
      <c r="L27" s="84" t="b">
        <v>1</v>
      </c>
    </row>
    <row r="28" spans="2:12" ht="15" x14ac:dyDescent="0.25">
      <c r="B28" s="91">
        <v>45854</v>
      </c>
      <c r="C28" s="63" t="s">
        <v>325</v>
      </c>
      <c r="D28" s="113" t="s">
        <v>56</v>
      </c>
      <c r="E28" s="20" t="s">
        <v>220</v>
      </c>
      <c r="F28" s="20"/>
      <c r="G28" s="20" t="s">
        <v>65</v>
      </c>
      <c r="H28" s="59">
        <v>650000</v>
      </c>
      <c r="I28" s="60">
        <v>0</v>
      </c>
      <c r="J28" s="23">
        <f t="shared" si="0"/>
        <v>650000</v>
      </c>
      <c r="K28" s="64"/>
      <c r="L28" s="84" t="b">
        <v>1</v>
      </c>
    </row>
    <row r="29" spans="2:12" ht="15" x14ac:dyDescent="0.25">
      <c r="B29" s="91">
        <v>45855</v>
      </c>
      <c r="C29" s="63" t="s">
        <v>263</v>
      </c>
      <c r="D29" s="113" t="s">
        <v>56</v>
      </c>
      <c r="E29" s="20" t="s">
        <v>354</v>
      </c>
      <c r="F29" s="20"/>
      <c r="G29" s="20" t="s">
        <v>65</v>
      </c>
      <c r="H29" s="59">
        <v>1950000</v>
      </c>
      <c r="I29" s="60">
        <v>0</v>
      </c>
      <c r="J29" s="23">
        <f t="shared" si="0"/>
        <v>1950000</v>
      </c>
      <c r="K29" s="64"/>
      <c r="L29" s="84" t="b">
        <v>1</v>
      </c>
    </row>
    <row r="30" spans="2:12" ht="15" x14ac:dyDescent="0.25">
      <c r="B30" s="91">
        <v>45856</v>
      </c>
      <c r="C30" s="63" t="s">
        <v>355</v>
      </c>
      <c r="D30" s="113" t="s">
        <v>56</v>
      </c>
      <c r="E30" s="20" t="s">
        <v>64</v>
      </c>
      <c r="F30" s="20"/>
      <c r="G30" s="20" t="s">
        <v>17</v>
      </c>
      <c r="H30" s="59">
        <v>650000</v>
      </c>
      <c r="I30" s="60">
        <v>0</v>
      </c>
      <c r="J30" s="23">
        <f t="shared" si="0"/>
        <v>650000</v>
      </c>
      <c r="K30" s="64"/>
      <c r="L30" s="84" t="b">
        <v>1</v>
      </c>
    </row>
    <row r="31" spans="2:12" ht="15" x14ac:dyDescent="0.25">
      <c r="B31" s="91"/>
      <c r="C31" s="63" t="s">
        <v>355</v>
      </c>
      <c r="D31" s="113" t="s">
        <v>56</v>
      </c>
      <c r="E31" s="20" t="s">
        <v>113</v>
      </c>
      <c r="F31" s="20" t="s">
        <v>27</v>
      </c>
      <c r="G31" s="20" t="s">
        <v>17</v>
      </c>
      <c r="H31" s="59">
        <v>350000</v>
      </c>
      <c r="I31" s="60">
        <v>0</v>
      </c>
      <c r="J31" s="23">
        <f t="shared" si="0"/>
        <v>350000</v>
      </c>
      <c r="K31" s="64"/>
      <c r="L31" s="84" t="b">
        <v>1</v>
      </c>
    </row>
    <row r="32" spans="2:12" ht="15" x14ac:dyDescent="0.25">
      <c r="B32" s="91"/>
      <c r="C32" s="63" t="s">
        <v>356</v>
      </c>
      <c r="D32" s="113" t="s">
        <v>106</v>
      </c>
      <c r="E32" s="20" t="s">
        <v>193</v>
      </c>
      <c r="F32" s="20"/>
      <c r="G32" s="20" t="s">
        <v>65</v>
      </c>
      <c r="H32" s="59">
        <v>3000000</v>
      </c>
      <c r="I32" s="60">
        <v>0</v>
      </c>
      <c r="J32" s="23">
        <f t="shared" si="0"/>
        <v>3000000</v>
      </c>
      <c r="K32" s="64"/>
      <c r="L32" s="84" t="b">
        <v>1</v>
      </c>
    </row>
    <row r="33" spans="2:12" ht="15" x14ac:dyDescent="0.25">
      <c r="B33" s="91"/>
      <c r="C33" s="63" t="s">
        <v>357</v>
      </c>
      <c r="D33" s="113" t="s">
        <v>56</v>
      </c>
      <c r="E33" s="20" t="s">
        <v>168</v>
      </c>
      <c r="F33" s="20"/>
      <c r="G33" s="20" t="s">
        <v>65</v>
      </c>
      <c r="H33" s="59">
        <v>1300000</v>
      </c>
      <c r="I33" s="60">
        <v>0</v>
      </c>
      <c r="J33" s="23">
        <f t="shared" si="0"/>
        <v>1300000</v>
      </c>
      <c r="K33" s="64"/>
      <c r="L33" s="84" t="b">
        <v>1</v>
      </c>
    </row>
    <row r="34" spans="2:12" ht="15" x14ac:dyDescent="0.25">
      <c r="B34" s="91"/>
      <c r="C34" s="63" t="s">
        <v>324</v>
      </c>
      <c r="D34" s="19" t="s">
        <v>15</v>
      </c>
      <c r="E34" s="20"/>
      <c r="F34" s="21"/>
      <c r="G34" s="20" t="s">
        <v>17</v>
      </c>
      <c r="H34" s="61">
        <v>1500000</v>
      </c>
      <c r="I34" s="60">
        <v>0</v>
      </c>
      <c r="J34" s="23">
        <f t="shared" si="0"/>
        <v>1500000</v>
      </c>
      <c r="K34" s="64"/>
      <c r="L34" s="84" t="b">
        <v>1</v>
      </c>
    </row>
    <row r="35" spans="2:12" ht="15" x14ac:dyDescent="0.25">
      <c r="B35" s="91">
        <v>45857</v>
      </c>
      <c r="C35" s="63" t="s">
        <v>358</v>
      </c>
      <c r="D35" s="113" t="s">
        <v>56</v>
      </c>
      <c r="E35" s="20" t="s">
        <v>116</v>
      </c>
      <c r="F35" s="20" t="s">
        <v>27</v>
      </c>
      <c r="G35" s="20" t="s">
        <v>17</v>
      </c>
      <c r="H35" s="59">
        <v>350000</v>
      </c>
      <c r="I35" s="60">
        <v>0</v>
      </c>
      <c r="J35" s="23">
        <f t="shared" si="0"/>
        <v>350000</v>
      </c>
      <c r="K35" s="64"/>
      <c r="L35" s="84" t="b">
        <v>1</v>
      </c>
    </row>
    <row r="36" spans="2:12" ht="15" x14ac:dyDescent="0.25">
      <c r="B36" s="91"/>
      <c r="C36" s="63" t="s">
        <v>359</v>
      </c>
      <c r="D36" s="113" t="s">
        <v>56</v>
      </c>
      <c r="E36" s="20" t="s">
        <v>208</v>
      </c>
      <c r="F36" s="20"/>
      <c r="G36" s="20" t="s">
        <v>17</v>
      </c>
      <c r="H36" s="59">
        <v>650000</v>
      </c>
      <c r="I36" s="60">
        <v>0</v>
      </c>
      <c r="J36" s="23">
        <f t="shared" si="0"/>
        <v>650000</v>
      </c>
      <c r="K36" s="64"/>
      <c r="L36" s="84" t="b">
        <v>1</v>
      </c>
    </row>
    <row r="37" spans="2:12" ht="15" x14ac:dyDescent="0.25">
      <c r="B37" s="91"/>
      <c r="C37" s="63" t="s">
        <v>359</v>
      </c>
      <c r="D37" s="113" t="s">
        <v>56</v>
      </c>
      <c r="E37" s="20" t="s">
        <v>220</v>
      </c>
      <c r="F37" s="20" t="s">
        <v>27</v>
      </c>
      <c r="G37" s="20" t="s">
        <v>17</v>
      </c>
      <c r="H37" s="59">
        <v>350000</v>
      </c>
      <c r="I37" s="60">
        <v>0</v>
      </c>
      <c r="J37" s="23">
        <f t="shared" si="0"/>
        <v>350000</v>
      </c>
      <c r="K37" s="64"/>
      <c r="L37" s="84" t="b">
        <v>1</v>
      </c>
    </row>
    <row r="38" spans="2:12" ht="15" x14ac:dyDescent="0.25">
      <c r="B38" s="91"/>
      <c r="C38" s="63" t="s">
        <v>353</v>
      </c>
      <c r="D38" s="113" t="s">
        <v>15</v>
      </c>
      <c r="E38" s="20"/>
      <c r="F38" s="20" t="s">
        <v>27</v>
      </c>
      <c r="G38" s="20" t="s">
        <v>17</v>
      </c>
      <c r="H38" s="59">
        <v>500000</v>
      </c>
      <c r="I38" s="60">
        <v>0</v>
      </c>
      <c r="J38" s="23">
        <f t="shared" si="0"/>
        <v>500000</v>
      </c>
      <c r="K38" s="64"/>
      <c r="L38" s="84" t="b">
        <v>1</v>
      </c>
    </row>
    <row r="39" spans="2:12" ht="15" x14ac:dyDescent="0.25">
      <c r="B39" s="91">
        <v>45860</v>
      </c>
      <c r="C39" s="63" t="s">
        <v>341</v>
      </c>
      <c r="D39" s="113" t="s">
        <v>106</v>
      </c>
      <c r="E39" s="20" t="s">
        <v>360</v>
      </c>
      <c r="F39" s="20"/>
      <c r="G39" s="20" t="s">
        <v>65</v>
      </c>
      <c r="H39" s="59">
        <v>3000000</v>
      </c>
      <c r="I39" s="60">
        <v>0</v>
      </c>
      <c r="J39" s="23">
        <f t="shared" si="0"/>
        <v>3000000</v>
      </c>
      <c r="K39" s="64"/>
      <c r="L39" s="84" t="b">
        <v>1</v>
      </c>
    </row>
    <row r="40" spans="2:12" ht="15" x14ac:dyDescent="0.25">
      <c r="B40" s="91">
        <v>45861</v>
      </c>
      <c r="C40" s="63" t="s">
        <v>361</v>
      </c>
      <c r="D40" s="113" t="s">
        <v>106</v>
      </c>
      <c r="E40" s="20" t="s">
        <v>179</v>
      </c>
      <c r="F40" s="20" t="s">
        <v>16</v>
      </c>
      <c r="G40" s="20" t="s">
        <v>65</v>
      </c>
      <c r="H40" s="59">
        <v>2000000</v>
      </c>
      <c r="I40" s="60">
        <v>0</v>
      </c>
      <c r="J40" s="23">
        <f t="shared" si="0"/>
        <v>2000000</v>
      </c>
      <c r="K40" s="64"/>
      <c r="L40" s="84" t="b">
        <v>1</v>
      </c>
    </row>
    <row r="41" spans="2:12" ht="15" x14ac:dyDescent="0.25">
      <c r="B41" s="91"/>
      <c r="C41" s="63" t="s">
        <v>361</v>
      </c>
      <c r="D41" s="113" t="s">
        <v>106</v>
      </c>
      <c r="E41" s="20" t="s">
        <v>193</v>
      </c>
      <c r="F41" s="20" t="s">
        <v>27</v>
      </c>
      <c r="G41" s="20" t="s">
        <v>65</v>
      </c>
      <c r="H41" s="59">
        <v>1000000</v>
      </c>
      <c r="I41" s="60">
        <v>0</v>
      </c>
      <c r="J41" s="23">
        <f t="shared" si="0"/>
        <v>1000000</v>
      </c>
      <c r="K41" s="64"/>
      <c r="L41" s="84" t="b">
        <v>1</v>
      </c>
    </row>
    <row r="42" spans="2:12" ht="15" x14ac:dyDescent="0.25">
      <c r="B42" s="91">
        <v>45863</v>
      </c>
      <c r="C42" s="63" t="s">
        <v>362</v>
      </c>
      <c r="D42" s="113" t="s">
        <v>106</v>
      </c>
      <c r="E42" s="20" t="s">
        <v>179</v>
      </c>
      <c r="F42" s="20" t="s">
        <v>27</v>
      </c>
      <c r="G42" s="20" t="s">
        <v>17</v>
      </c>
      <c r="H42" s="59">
        <v>1000000</v>
      </c>
      <c r="I42" s="60">
        <v>0</v>
      </c>
      <c r="J42" s="23">
        <f t="shared" si="0"/>
        <v>1000000</v>
      </c>
      <c r="K42" s="64"/>
      <c r="L42" s="84" t="b">
        <v>1</v>
      </c>
    </row>
    <row r="43" spans="2:12" ht="15" x14ac:dyDescent="0.25">
      <c r="B43" s="91"/>
      <c r="C43" s="63" t="s">
        <v>362</v>
      </c>
      <c r="D43" s="113" t="s">
        <v>56</v>
      </c>
      <c r="E43" s="20" t="s">
        <v>57</v>
      </c>
      <c r="F43" s="20"/>
      <c r="G43" s="20" t="s">
        <v>17</v>
      </c>
      <c r="H43" s="59">
        <v>650000</v>
      </c>
      <c r="I43" s="60">
        <v>0</v>
      </c>
      <c r="J43" s="23">
        <f t="shared" si="0"/>
        <v>650000</v>
      </c>
      <c r="K43" s="64"/>
      <c r="L43" s="84" t="b">
        <v>1</v>
      </c>
    </row>
    <row r="44" spans="2:12" ht="15" x14ac:dyDescent="0.25">
      <c r="B44" s="91"/>
      <c r="C44" s="63" t="s">
        <v>362</v>
      </c>
      <c r="D44" s="113" t="s">
        <v>56</v>
      </c>
      <c r="E44" s="20" t="s">
        <v>77</v>
      </c>
      <c r="F44" s="20"/>
      <c r="G44" s="20" t="s">
        <v>17</v>
      </c>
      <c r="H44" s="59">
        <v>650000</v>
      </c>
      <c r="I44" s="60">
        <v>0</v>
      </c>
      <c r="J44" s="23">
        <f t="shared" si="0"/>
        <v>650000</v>
      </c>
      <c r="K44" s="64"/>
      <c r="L44" s="84" t="b">
        <v>1</v>
      </c>
    </row>
    <row r="45" spans="2:12" ht="15" x14ac:dyDescent="0.25">
      <c r="B45" s="91"/>
      <c r="C45" s="85" t="s">
        <v>363</v>
      </c>
      <c r="D45" s="31"/>
      <c r="E45" s="32"/>
      <c r="F45" s="33"/>
      <c r="G45" s="32" t="s">
        <v>33</v>
      </c>
      <c r="H45" s="34"/>
      <c r="I45" s="35"/>
      <c r="J45" s="36"/>
      <c r="K45" s="37">
        <v>256500</v>
      </c>
      <c r="L45" s="38"/>
    </row>
    <row r="46" spans="2:12" ht="15" x14ac:dyDescent="0.25">
      <c r="B46" s="91"/>
      <c r="C46" s="63" t="s">
        <v>364</v>
      </c>
      <c r="D46" s="19" t="s">
        <v>19</v>
      </c>
      <c r="E46" s="20"/>
      <c r="F46" s="26"/>
      <c r="G46" s="20" t="s">
        <v>17</v>
      </c>
      <c r="H46" s="61">
        <v>150000</v>
      </c>
      <c r="I46" s="60">
        <v>-50000</v>
      </c>
      <c r="J46" s="23">
        <f>SUM(H46:I46)</f>
        <v>100000</v>
      </c>
      <c r="K46" s="64"/>
      <c r="L46" s="84" t="b">
        <v>1</v>
      </c>
    </row>
    <row r="47" spans="2:12" ht="15" x14ac:dyDescent="0.25">
      <c r="B47" s="91"/>
      <c r="C47" s="63" t="s">
        <v>365</v>
      </c>
      <c r="D47" s="113" t="s">
        <v>106</v>
      </c>
      <c r="E47" s="20" t="s">
        <v>360</v>
      </c>
      <c r="F47" s="20"/>
      <c r="G47" s="20" t="s">
        <v>65</v>
      </c>
      <c r="H47" s="59">
        <v>3000000</v>
      </c>
      <c r="I47" s="60">
        <v>0</v>
      </c>
      <c r="J47" s="23">
        <f>SUM(H47:I47)</f>
        <v>3000000</v>
      </c>
      <c r="K47" s="64"/>
      <c r="L47" s="84" t="b">
        <v>1</v>
      </c>
    </row>
    <row r="48" spans="2:12" ht="15" x14ac:dyDescent="0.25">
      <c r="B48" s="91">
        <v>45866</v>
      </c>
      <c r="C48" s="63" t="s">
        <v>335</v>
      </c>
      <c r="D48" s="113" t="s">
        <v>15</v>
      </c>
      <c r="E48" s="20"/>
      <c r="F48" s="20" t="s">
        <v>27</v>
      </c>
      <c r="G48" s="20" t="s">
        <v>17</v>
      </c>
      <c r="H48" s="59">
        <v>500000</v>
      </c>
      <c r="I48" s="60">
        <v>0</v>
      </c>
      <c r="J48" s="23">
        <f>SUM(H48:I48)</f>
        <v>500000</v>
      </c>
      <c r="K48" s="64"/>
      <c r="L48" s="84" t="b">
        <v>1</v>
      </c>
    </row>
    <row r="49" spans="2:19" ht="15" x14ac:dyDescent="0.25">
      <c r="B49" s="91">
        <v>45867</v>
      </c>
      <c r="C49" s="85" t="s">
        <v>366</v>
      </c>
      <c r="D49" s="31"/>
      <c r="E49" s="32"/>
      <c r="F49" s="33"/>
      <c r="G49" s="32" t="s">
        <v>33</v>
      </c>
      <c r="H49" s="34"/>
      <c r="I49" s="35"/>
      <c r="J49" s="36"/>
      <c r="K49" s="37">
        <v>7451000</v>
      </c>
      <c r="L49" s="38"/>
    </row>
    <row r="50" spans="2:19" ht="15" x14ac:dyDescent="0.25">
      <c r="B50" s="91"/>
      <c r="C50" s="85" t="s">
        <v>367</v>
      </c>
      <c r="D50" s="31"/>
      <c r="E50" s="32"/>
      <c r="F50" s="33"/>
      <c r="G50" s="32" t="s">
        <v>33</v>
      </c>
      <c r="H50" s="34"/>
      <c r="I50" s="35"/>
      <c r="J50" s="36"/>
      <c r="K50" s="37">
        <v>888000</v>
      </c>
      <c r="L50" s="38"/>
    </row>
    <row r="51" spans="2:19" ht="15" x14ac:dyDescent="0.25">
      <c r="B51" s="91">
        <v>45868</v>
      </c>
      <c r="C51" s="63" t="s">
        <v>319</v>
      </c>
      <c r="D51" s="113" t="s">
        <v>15</v>
      </c>
      <c r="E51" s="20"/>
      <c r="F51" s="20" t="s">
        <v>27</v>
      </c>
      <c r="G51" s="20" t="s">
        <v>17</v>
      </c>
      <c r="H51" s="59">
        <v>500000</v>
      </c>
      <c r="I51" s="60">
        <v>0</v>
      </c>
      <c r="J51" s="23">
        <f>SUM(H51:I51)</f>
        <v>500000</v>
      </c>
      <c r="K51" s="64"/>
      <c r="L51" s="84" t="b">
        <v>1</v>
      </c>
    </row>
    <row r="52" spans="2:19" ht="15" x14ac:dyDescent="0.25">
      <c r="B52" s="91"/>
      <c r="C52" s="63" t="s">
        <v>203</v>
      </c>
      <c r="D52" s="113" t="s">
        <v>106</v>
      </c>
      <c r="E52" s="20" t="s">
        <v>179</v>
      </c>
      <c r="F52" s="20" t="s">
        <v>27</v>
      </c>
      <c r="G52" s="20" t="s">
        <v>65</v>
      </c>
      <c r="H52" s="59">
        <v>1000000</v>
      </c>
      <c r="I52" s="60">
        <v>0</v>
      </c>
      <c r="J52" s="23">
        <f>SUM(H52:I52)</f>
        <v>1000000</v>
      </c>
      <c r="K52" s="64"/>
      <c r="L52" s="84" t="b">
        <v>1</v>
      </c>
    </row>
    <row r="53" spans="2:19" ht="15" x14ac:dyDescent="0.25">
      <c r="B53" s="91">
        <v>45869</v>
      </c>
      <c r="C53" s="63" t="s">
        <v>368</v>
      </c>
      <c r="D53" s="19" t="s">
        <v>19</v>
      </c>
      <c r="E53" s="20"/>
      <c r="F53" s="26"/>
      <c r="G53" s="20" t="s">
        <v>17</v>
      </c>
      <c r="H53" s="61">
        <v>150000</v>
      </c>
      <c r="I53" s="60">
        <v>-50000</v>
      </c>
      <c r="J53" s="23">
        <f>SUM(H53:I53)</f>
        <v>100000</v>
      </c>
      <c r="K53" s="64"/>
      <c r="L53" s="84" t="b">
        <v>1</v>
      </c>
    </row>
    <row r="54" spans="2:19" ht="15" x14ac:dyDescent="0.25">
      <c r="B54" s="91"/>
      <c r="C54" s="63" t="s">
        <v>355</v>
      </c>
      <c r="D54" s="113" t="s">
        <v>106</v>
      </c>
      <c r="E54" s="20" t="s">
        <v>175</v>
      </c>
      <c r="F54" s="20" t="s">
        <v>27</v>
      </c>
      <c r="G54" s="20" t="s">
        <v>17</v>
      </c>
      <c r="H54" s="59">
        <v>500000</v>
      </c>
      <c r="I54" s="60">
        <v>0</v>
      </c>
      <c r="J54" s="23">
        <f>SUM(H54:I54)</f>
        <v>500000</v>
      </c>
      <c r="K54" s="64"/>
      <c r="L54" s="84" t="b">
        <v>1</v>
      </c>
    </row>
    <row r="55" spans="2:19" ht="15" x14ac:dyDescent="0.25">
      <c r="B55" s="91"/>
      <c r="C55" s="63" t="s">
        <v>369</v>
      </c>
      <c r="D55" s="19" t="s">
        <v>19</v>
      </c>
      <c r="E55" s="20"/>
      <c r="F55" s="26"/>
      <c r="G55" s="20" t="s">
        <v>17</v>
      </c>
      <c r="H55" s="61">
        <v>150000</v>
      </c>
      <c r="I55" s="60">
        <v>-50000</v>
      </c>
      <c r="J55" s="23">
        <f>SUM(H55:I55)</f>
        <v>100000</v>
      </c>
      <c r="K55" s="64"/>
      <c r="L55" s="84" t="b">
        <v>1</v>
      </c>
    </row>
    <row r="56" spans="2:19" ht="15" x14ac:dyDescent="0.25">
      <c r="B56" s="52"/>
      <c r="D56" s="52"/>
      <c r="F56" s="52"/>
      <c r="M56" s="285" t="s">
        <v>34</v>
      </c>
      <c r="N56" s="273"/>
      <c r="O56" s="274"/>
      <c r="P56" s="286" t="s">
        <v>35</v>
      </c>
      <c r="Q56" s="273"/>
      <c r="R56" s="274"/>
    </row>
    <row r="57" spans="2:19" ht="15" x14ac:dyDescent="0.25">
      <c r="B57" s="52"/>
      <c r="D57" s="52"/>
      <c r="F57" s="52"/>
      <c r="M57" s="287" t="s">
        <v>292</v>
      </c>
      <c r="N57" s="288"/>
      <c r="O57" s="62">
        <f ca="1">SUMIF(D7:D63,D9,J7:J60)</f>
        <v>14100000</v>
      </c>
      <c r="P57" s="289" t="s">
        <v>37</v>
      </c>
      <c r="Q57" s="290"/>
      <c r="R57" s="40">
        <f>SUMIF(G7:G59,G14,K7:K60)</f>
        <v>10666975</v>
      </c>
    </row>
    <row r="58" spans="2:19" ht="15" x14ac:dyDescent="0.25">
      <c r="B58" s="52"/>
      <c r="D58" s="52"/>
      <c r="F58" s="52"/>
      <c r="M58" s="280" t="s">
        <v>38</v>
      </c>
      <c r="N58" s="281"/>
      <c r="O58" s="41">
        <f>SUMIF(D7:D59,D8,J7:J59)</f>
        <v>5950000</v>
      </c>
      <c r="P58" s="280" t="s">
        <v>39</v>
      </c>
      <c r="Q58" s="281"/>
      <c r="R58" s="42"/>
    </row>
    <row r="59" spans="2:19" ht="15" x14ac:dyDescent="0.25">
      <c r="B59" s="52"/>
      <c r="D59" s="52"/>
      <c r="F59" s="52"/>
      <c r="M59" s="280" t="s">
        <v>40</v>
      </c>
      <c r="N59" s="281"/>
      <c r="O59" s="43">
        <f ca="1">SUMIF(D7:D63,D13,J7:J59)</f>
        <v>600000</v>
      </c>
      <c r="P59" s="280" t="s">
        <v>41</v>
      </c>
      <c r="Q59" s="281"/>
      <c r="R59" s="44">
        <v>21344000</v>
      </c>
    </row>
    <row r="60" spans="2:19" ht="15" x14ac:dyDescent="0.25">
      <c r="B60" s="52"/>
      <c r="D60" s="52"/>
      <c r="F60" s="52"/>
      <c r="M60" s="280" t="s">
        <v>42</v>
      </c>
      <c r="N60" s="281"/>
      <c r="O60" s="43">
        <f>SUMIF(D7:D59,D32,J7:J63)</f>
        <v>17500000</v>
      </c>
      <c r="P60" s="280"/>
      <c r="Q60" s="281"/>
      <c r="R60" s="46"/>
    </row>
    <row r="61" spans="2:19" ht="15" x14ac:dyDescent="0.25">
      <c r="B61" s="52"/>
      <c r="D61" s="52"/>
      <c r="F61" s="52"/>
      <c r="M61" s="299" t="s">
        <v>72</v>
      </c>
      <c r="N61" s="300"/>
      <c r="O61" s="119">
        <v>21572529</v>
      </c>
      <c r="P61" s="299"/>
      <c r="Q61" s="300"/>
      <c r="R61" s="123"/>
    </row>
    <row r="62" spans="2:19" ht="15" x14ac:dyDescent="0.25">
      <c r="B62" s="52"/>
      <c r="D62" s="52"/>
      <c r="F62" s="52"/>
      <c r="M62" s="302" t="s">
        <v>44</v>
      </c>
      <c r="N62" s="303"/>
      <c r="O62" s="47">
        <f ca="1">SUM(O57:O60)</f>
        <v>38150000</v>
      </c>
      <c r="P62" s="302" t="s">
        <v>45</v>
      </c>
      <c r="Q62" s="304"/>
      <c r="R62" s="48">
        <f>SUM(R57:R60)</f>
        <v>32010975</v>
      </c>
      <c r="S62" s="41">
        <f ca="1">SUM(O62-R62)</f>
        <v>6139025</v>
      </c>
    </row>
    <row r="63" spans="2:19" ht="15" x14ac:dyDescent="0.25">
      <c r="B63" s="52"/>
      <c r="D63" s="52"/>
      <c r="F63" s="52"/>
      <c r="M63" s="264" t="s">
        <v>46</v>
      </c>
      <c r="N63" s="265"/>
      <c r="O63" s="265"/>
      <c r="P63" s="265"/>
      <c r="Q63" s="265"/>
      <c r="R63" s="266"/>
    </row>
    <row r="64" spans="2:19" ht="12.75" x14ac:dyDescent="0.2">
      <c r="B64" s="52"/>
      <c r="D64" s="52"/>
      <c r="F64" s="52"/>
      <c r="M64" s="275"/>
      <c r="N64" s="268"/>
      <c r="O64" s="276"/>
      <c r="P64" s="265"/>
      <c r="Q64" s="265"/>
      <c r="R64" s="266"/>
    </row>
    <row r="65" spans="2:18" ht="15" x14ac:dyDescent="0.25">
      <c r="B65" s="52"/>
      <c r="D65" s="52"/>
      <c r="F65" s="52"/>
      <c r="M65" s="264" t="s">
        <v>48</v>
      </c>
      <c r="N65" s="265"/>
      <c r="O65" s="265"/>
      <c r="P65" s="265"/>
      <c r="Q65" s="265"/>
      <c r="R65" s="266"/>
    </row>
    <row r="66" spans="2:18" ht="15" x14ac:dyDescent="0.25">
      <c r="B66" s="52"/>
      <c r="D66" s="52"/>
      <c r="F66" s="52"/>
      <c r="M66" s="277"/>
      <c r="N66" s="268"/>
      <c r="O66" s="278"/>
      <c r="P66" s="265"/>
      <c r="Q66" s="265"/>
      <c r="R66" s="266"/>
    </row>
    <row r="67" spans="2:18" ht="15" x14ac:dyDescent="0.25">
      <c r="M67" s="267" t="s">
        <v>75</v>
      </c>
      <c r="N67" s="268"/>
      <c r="O67" s="279">
        <f>'JUNI 2025'!O57</f>
        <v>-170074942</v>
      </c>
      <c r="P67" s="265"/>
      <c r="Q67" s="265"/>
      <c r="R67" s="266"/>
    </row>
    <row r="68" spans="2:18" ht="15" x14ac:dyDescent="0.25">
      <c r="M68" s="267" t="s">
        <v>51</v>
      </c>
      <c r="N68" s="268"/>
      <c r="O68" s="269">
        <v>0</v>
      </c>
      <c r="P68" s="265"/>
      <c r="Q68" s="265"/>
      <c r="R68" s="266"/>
    </row>
    <row r="69" spans="2:18" ht="15" x14ac:dyDescent="0.25">
      <c r="M69" s="50" t="s">
        <v>194</v>
      </c>
      <c r="N69" s="51"/>
      <c r="O69" s="269">
        <v>0</v>
      </c>
      <c r="P69" s="265"/>
      <c r="Q69" s="265"/>
      <c r="R69" s="266"/>
    </row>
    <row r="70" spans="2:18" ht="15" x14ac:dyDescent="0.25">
      <c r="M70" s="270" t="s">
        <v>53</v>
      </c>
      <c r="N70" s="271"/>
      <c r="O70" s="272">
        <f>(O67+O68-O69)</f>
        <v>-170074942</v>
      </c>
      <c r="P70" s="273"/>
      <c r="Q70" s="273"/>
      <c r="R70" s="274"/>
    </row>
  </sheetData>
  <mergeCells count="28">
    <mergeCell ref="P58:Q58"/>
    <mergeCell ref="P59:Q59"/>
    <mergeCell ref="L5:L6"/>
    <mergeCell ref="M56:O56"/>
    <mergeCell ref="P56:R56"/>
    <mergeCell ref="M57:N57"/>
    <mergeCell ref="P57:Q57"/>
    <mergeCell ref="M58:N58"/>
    <mergeCell ref="M59:N59"/>
    <mergeCell ref="M60:N60"/>
    <mergeCell ref="P60:Q60"/>
    <mergeCell ref="M61:N61"/>
    <mergeCell ref="P61:Q61"/>
    <mergeCell ref="M62:N62"/>
    <mergeCell ref="P62:Q62"/>
    <mergeCell ref="M63:R63"/>
    <mergeCell ref="M68:N68"/>
    <mergeCell ref="O68:R68"/>
    <mergeCell ref="O69:R69"/>
    <mergeCell ref="M70:N70"/>
    <mergeCell ref="O70:R70"/>
    <mergeCell ref="M64:N64"/>
    <mergeCell ref="O64:R64"/>
    <mergeCell ref="M65:R65"/>
    <mergeCell ref="M66:N66"/>
    <mergeCell ref="O66:R66"/>
    <mergeCell ref="M67:N67"/>
    <mergeCell ref="O67:R67"/>
  </mergeCells>
  <dataValidations count="4">
    <dataValidation type="list" allowBlank="1" sqref="G7:G55" xr:uid="{00000000-0002-0000-1100-000000000000}">
      <formula1>"KAS,BCA,BRI,BNI,BNI CV,BNI PSU,GOPAY,BNI VA,PUSAT,KAS AKBID"</formula1>
    </dataValidation>
    <dataValidation type="list" allowBlank="1" sqref="D9:D10 D16:D21 D23:D24 D28:D33 D35:D44 D47:D48 D51:D52 D54" xr:uid="{00000000-0002-0000-1100-000001000000}">
      <formula1>"Pendaftaran,Herregistrasi,Konversi,Angsuran,KRS,Martikulasi,Biaya Cetak,Biaya Cuti,Operasional,Atribut,SGS,Dana Dinas,Seragam,Biaya Praktik"</formula1>
    </dataValidation>
    <dataValidation type="list" allowBlank="1" sqref="D11:D12 D14:D15 D45 D49:D50" xr:uid="{00000000-0002-0000-11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D7:D8 D13 D22 D25:D27 D34 D46 D53 D55" xr:uid="{00000000-0002-0000-1100-000003000000}">
      <formula1>"Pendaftaran,Herregistrasi,Konversi,Angsuran,KRS,Martikulasi,Biaya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47"/>
  <sheetViews>
    <sheetView workbookViewId="0">
      <selection activeCell="C16" sqref="C16"/>
    </sheetView>
  </sheetViews>
  <sheetFormatPr defaultColWidth="12.5703125" defaultRowHeight="15.75" customHeight="1" x14ac:dyDescent="0.2"/>
  <cols>
    <col min="1" max="1" width="6.42578125" customWidth="1"/>
    <col min="3" max="3" width="27.42578125" customWidth="1"/>
    <col min="4" max="4" width="16.5703125" customWidth="1"/>
    <col min="5" max="5" width="19.710937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54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45352</v>
      </c>
      <c r="C7" s="30" t="s">
        <v>29</v>
      </c>
      <c r="D7" s="31"/>
      <c r="E7" s="32"/>
      <c r="F7" s="33"/>
      <c r="G7" s="32" t="s">
        <v>30</v>
      </c>
      <c r="H7" s="34"/>
      <c r="I7" s="35"/>
      <c r="J7" s="36"/>
      <c r="K7" s="37">
        <v>527792</v>
      </c>
      <c r="L7" s="38"/>
    </row>
    <row r="8" spans="1:31" ht="15.75" customHeight="1" x14ac:dyDescent="0.25">
      <c r="B8" s="17">
        <v>45356</v>
      </c>
      <c r="C8" s="18" t="s">
        <v>55</v>
      </c>
      <c r="D8" s="53" t="s">
        <v>56</v>
      </c>
      <c r="E8" s="54" t="s">
        <v>57</v>
      </c>
      <c r="F8" s="26"/>
      <c r="G8" s="54" t="s">
        <v>17</v>
      </c>
      <c r="H8" s="55">
        <v>650000</v>
      </c>
      <c r="I8" s="55">
        <v>-455000</v>
      </c>
      <c r="J8" s="56">
        <f>SUM(H8:I8)</f>
        <v>195000</v>
      </c>
      <c r="K8" s="56"/>
      <c r="L8" s="25" t="b">
        <v>0</v>
      </c>
    </row>
    <row r="9" spans="1:31" ht="15.75" customHeight="1" x14ac:dyDescent="0.25">
      <c r="B9" s="17"/>
      <c r="C9" s="30" t="s">
        <v>32</v>
      </c>
      <c r="D9" s="31"/>
      <c r="E9" s="32"/>
      <c r="F9" s="33"/>
      <c r="G9" s="32" t="s">
        <v>33</v>
      </c>
      <c r="H9" s="34"/>
      <c r="I9" s="35"/>
      <c r="J9" s="36"/>
      <c r="K9" s="57">
        <v>758110</v>
      </c>
      <c r="L9" s="38"/>
    </row>
    <row r="10" spans="1:31" ht="15.75" customHeight="1" x14ac:dyDescent="0.25">
      <c r="B10" s="17"/>
      <c r="C10" s="30" t="s">
        <v>58</v>
      </c>
      <c r="D10" s="31"/>
      <c r="E10" s="32"/>
      <c r="F10" s="33"/>
      <c r="G10" s="32" t="s">
        <v>33</v>
      </c>
      <c r="H10" s="34"/>
      <c r="I10" s="35"/>
      <c r="J10" s="36"/>
      <c r="K10" s="57">
        <v>127209</v>
      </c>
      <c r="L10" s="38"/>
    </row>
    <row r="11" spans="1:31" ht="15.75" customHeight="1" x14ac:dyDescent="0.25">
      <c r="B11" s="17">
        <v>45357</v>
      </c>
      <c r="C11" s="30" t="s">
        <v>29</v>
      </c>
      <c r="D11" s="31"/>
      <c r="E11" s="32"/>
      <c r="F11" s="33"/>
      <c r="G11" s="32" t="s">
        <v>30</v>
      </c>
      <c r="H11" s="34"/>
      <c r="I11" s="35"/>
      <c r="J11" s="36"/>
      <c r="K11" s="37">
        <v>420000</v>
      </c>
      <c r="L11" s="38"/>
    </row>
    <row r="12" spans="1:31" ht="15.75" customHeight="1" x14ac:dyDescent="0.25">
      <c r="B12" s="17">
        <v>45358</v>
      </c>
      <c r="C12" s="58" t="s">
        <v>59</v>
      </c>
      <c r="D12" s="19" t="s">
        <v>19</v>
      </c>
      <c r="E12" s="20"/>
      <c r="F12" s="26"/>
      <c r="G12" s="20" t="s">
        <v>17</v>
      </c>
      <c r="H12" s="27">
        <v>150000</v>
      </c>
      <c r="I12" s="22">
        <v>-50000</v>
      </c>
      <c r="J12" s="28">
        <f>SUM(H12:I12)</f>
        <v>100000</v>
      </c>
      <c r="K12" s="24"/>
      <c r="L12" s="25" t="b">
        <v>0</v>
      </c>
    </row>
    <row r="13" spans="1:31" ht="15.75" customHeight="1" x14ac:dyDescent="0.25">
      <c r="B13" s="17"/>
      <c r="C13" s="30" t="s">
        <v>29</v>
      </c>
      <c r="D13" s="31"/>
      <c r="E13" s="32"/>
      <c r="F13" s="33"/>
      <c r="G13" s="32" t="s">
        <v>30</v>
      </c>
      <c r="H13" s="34"/>
      <c r="I13" s="35"/>
      <c r="J13" s="36"/>
      <c r="K13" s="37">
        <v>60000</v>
      </c>
      <c r="L13" s="38"/>
    </row>
    <row r="14" spans="1:31" ht="15.75" customHeight="1" x14ac:dyDescent="0.25">
      <c r="B14" s="17">
        <v>45360</v>
      </c>
      <c r="C14" s="18" t="s">
        <v>60</v>
      </c>
      <c r="D14" s="19" t="s">
        <v>61</v>
      </c>
      <c r="E14" s="20"/>
      <c r="F14" s="26"/>
      <c r="G14" s="20" t="s">
        <v>17</v>
      </c>
      <c r="H14" s="59">
        <v>800000</v>
      </c>
      <c r="I14" s="60">
        <v>-800000</v>
      </c>
      <c r="J14" s="28">
        <f>SUM(H14:I14)</f>
        <v>0</v>
      </c>
      <c r="K14" s="24"/>
      <c r="L14" s="25" t="b">
        <v>0</v>
      </c>
    </row>
    <row r="15" spans="1:31" ht="15.75" customHeight="1" x14ac:dyDescent="0.25">
      <c r="B15" s="17"/>
      <c r="C15" s="30" t="s">
        <v>31</v>
      </c>
      <c r="D15" s="31"/>
      <c r="E15" s="32"/>
      <c r="F15" s="33"/>
      <c r="G15" s="32" t="s">
        <v>30</v>
      </c>
      <c r="H15" s="34"/>
      <c r="I15" s="35"/>
      <c r="J15" s="36"/>
      <c r="K15" s="37">
        <v>553700</v>
      </c>
      <c r="L15" s="38"/>
    </row>
    <row r="16" spans="1:31" ht="15.75" customHeight="1" x14ac:dyDescent="0.25">
      <c r="B16" s="17">
        <v>45361</v>
      </c>
      <c r="C16" s="18" t="s">
        <v>62</v>
      </c>
      <c r="D16" s="19" t="s">
        <v>19</v>
      </c>
      <c r="E16" s="20"/>
      <c r="F16" s="26"/>
      <c r="G16" s="20" t="s">
        <v>17</v>
      </c>
      <c r="H16" s="27">
        <v>150000</v>
      </c>
      <c r="I16" s="22">
        <v>-50000</v>
      </c>
      <c r="J16" s="28">
        <f>SUM(H16:I16)</f>
        <v>100000</v>
      </c>
      <c r="K16" s="24"/>
      <c r="L16" s="25" t="b">
        <v>0</v>
      </c>
    </row>
    <row r="17" spans="2:12" ht="15.75" customHeight="1" x14ac:dyDescent="0.25">
      <c r="B17" s="17">
        <v>45365</v>
      </c>
      <c r="C17" s="30" t="s">
        <v>63</v>
      </c>
      <c r="D17" s="31"/>
      <c r="E17" s="32"/>
      <c r="F17" s="33"/>
      <c r="G17" s="32"/>
      <c r="H17" s="34"/>
      <c r="I17" s="35"/>
      <c r="J17" s="36"/>
      <c r="K17" s="37">
        <v>288000</v>
      </c>
      <c r="L17" s="38"/>
    </row>
    <row r="18" spans="2:12" ht="15.75" customHeight="1" x14ac:dyDescent="0.25">
      <c r="B18" s="17">
        <v>45367</v>
      </c>
      <c r="C18" s="58" t="s">
        <v>25</v>
      </c>
      <c r="D18" s="19" t="s">
        <v>61</v>
      </c>
      <c r="E18" s="20"/>
      <c r="F18" s="26"/>
      <c r="G18" s="20" t="s">
        <v>17</v>
      </c>
      <c r="H18" s="59">
        <v>800000</v>
      </c>
      <c r="I18" s="60">
        <v>-800000</v>
      </c>
      <c r="J18" s="28">
        <f>SUM(H18:I18)</f>
        <v>0</v>
      </c>
      <c r="K18" s="24"/>
      <c r="L18" s="25" t="b">
        <v>0</v>
      </c>
    </row>
    <row r="19" spans="2:12" ht="15.75" customHeight="1" x14ac:dyDescent="0.25">
      <c r="B19" s="17">
        <v>45370</v>
      </c>
      <c r="C19" s="18" t="s">
        <v>21</v>
      </c>
      <c r="D19" s="19" t="s">
        <v>61</v>
      </c>
      <c r="E19" s="20"/>
      <c r="F19" s="26"/>
      <c r="G19" s="20" t="s">
        <v>17</v>
      </c>
      <c r="H19" s="59">
        <v>800000</v>
      </c>
      <c r="I19" s="60">
        <v>-800000</v>
      </c>
      <c r="J19" s="28">
        <f>SUM(H19:I19)</f>
        <v>0</v>
      </c>
      <c r="K19" s="24"/>
      <c r="L19" s="25" t="b">
        <v>0</v>
      </c>
    </row>
    <row r="20" spans="2:12" ht="15.75" customHeight="1" x14ac:dyDescent="0.25">
      <c r="B20" s="17">
        <v>45371</v>
      </c>
      <c r="C20" s="30" t="s">
        <v>29</v>
      </c>
      <c r="D20" s="31"/>
      <c r="E20" s="32"/>
      <c r="F20" s="33"/>
      <c r="G20" s="32" t="s">
        <v>30</v>
      </c>
      <c r="H20" s="34"/>
      <c r="I20" s="35"/>
      <c r="J20" s="36"/>
      <c r="K20" s="37">
        <v>44750</v>
      </c>
      <c r="L20" s="38"/>
    </row>
    <row r="21" spans="2:12" ht="15.75" customHeight="1" x14ac:dyDescent="0.25">
      <c r="B21" s="17">
        <v>45373</v>
      </c>
      <c r="C21" s="18" t="s">
        <v>62</v>
      </c>
      <c r="D21" s="19" t="s">
        <v>15</v>
      </c>
      <c r="E21" s="20"/>
      <c r="F21" s="21"/>
      <c r="G21" s="20" t="s">
        <v>17</v>
      </c>
      <c r="H21" s="27">
        <v>1100000</v>
      </c>
      <c r="I21" s="22">
        <v>-905000</v>
      </c>
      <c r="J21" s="23">
        <f>SUM(H21:I21)</f>
        <v>195000</v>
      </c>
      <c r="K21" s="24"/>
      <c r="L21" s="25" t="b">
        <v>0</v>
      </c>
    </row>
    <row r="22" spans="2:12" ht="15.75" customHeight="1" x14ac:dyDescent="0.25">
      <c r="B22" s="17">
        <v>45374</v>
      </c>
      <c r="C22" s="18" t="s">
        <v>24</v>
      </c>
      <c r="D22" s="53" t="s">
        <v>56</v>
      </c>
      <c r="E22" s="54" t="s">
        <v>64</v>
      </c>
      <c r="F22" s="54"/>
      <c r="G22" s="54" t="s">
        <v>65</v>
      </c>
      <c r="H22" s="55">
        <v>650000</v>
      </c>
      <c r="I22" s="61">
        <v>0</v>
      </c>
      <c r="J22" s="56">
        <f>SUM(H22:I22)</f>
        <v>650000</v>
      </c>
      <c r="K22" s="24"/>
      <c r="L22" s="25" t="b">
        <v>0</v>
      </c>
    </row>
    <row r="23" spans="2:12" ht="15" x14ac:dyDescent="0.25">
      <c r="B23" s="17">
        <v>45376</v>
      </c>
      <c r="C23" s="18" t="s">
        <v>66</v>
      </c>
      <c r="D23" s="19" t="s">
        <v>19</v>
      </c>
      <c r="E23" s="20"/>
      <c r="F23" s="26"/>
      <c r="G23" s="20" t="s">
        <v>17</v>
      </c>
      <c r="H23" s="27">
        <v>150000</v>
      </c>
      <c r="I23" s="22">
        <v>-50000</v>
      </c>
      <c r="J23" s="28">
        <f>SUM(H23:I23)</f>
        <v>100000</v>
      </c>
      <c r="K23" s="24"/>
      <c r="L23" s="25" t="b">
        <v>0</v>
      </c>
    </row>
    <row r="24" spans="2:12" ht="15" x14ac:dyDescent="0.25">
      <c r="B24" s="17">
        <v>45377</v>
      </c>
      <c r="C24" s="18" t="s">
        <v>67</v>
      </c>
      <c r="D24" s="53" t="s">
        <v>56</v>
      </c>
      <c r="E24" s="54" t="s">
        <v>57</v>
      </c>
      <c r="F24" s="26"/>
      <c r="G24" s="54" t="s">
        <v>65</v>
      </c>
      <c r="H24" s="55">
        <v>650000</v>
      </c>
      <c r="I24" s="61">
        <v>0</v>
      </c>
      <c r="J24" s="56">
        <f>SUM(H24:I24)</f>
        <v>650000</v>
      </c>
      <c r="K24" s="24"/>
      <c r="L24" s="25" t="b">
        <v>0</v>
      </c>
    </row>
    <row r="25" spans="2:12" ht="15" x14ac:dyDescent="0.25">
      <c r="B25" s="17">
        <v>45378</v>
      </c>
      <c r="C25" s="18" t="s">
        <v>68</v>
      </c>
      <c r="D25" s="19" t="s">
        <v>19</v>
      </c>
      <c r="E25" s="20"/>
      <c r="F25" s="26"/>
      <c r="G25" s="20" t="s">
        <v>17</v>
      </c>
      <c r="H25" s="27">
        <v>150000</v>
      </c>
      <c r="I25" s="22">
        <v>-50000</v>
      </c>
      <c r="J25" s="28">
        <f>SUM(H25:I25)</f>
        <v>100000</v>
      </c>
      <c r="K25" s="24"/>
      <c r="L25" s="25" t="b">
        <v>0</v>
      </c>
    </row>
    <row r="26" spans="2:12" ht="15" x14ac:dyDescent="0.25">
      <c r="B26" s="17"/>
      <c r="C26" s="30" t="s">
        <v>29</v>
      </c>
      <c r="D26" s="31"/>
      <c r="E26" s="32"/>
      <c r="F26" s="33"/>
      <c r="G26" s="32" t="s">
        <v>30</v>
      </c>
      <c r="H26" s="34"/>
      <c r="I26" s="35"/>
      <c r="J26" s="36"/>
      <c r="K26" s="37">
        <v>122200</v>
      </c>
      <c r="L26" s="38"/>
    </row>
    <row r="27" spans="2:12" ht="15" x14ac:dyDescent="0.25">
      <c r="B27" s="17">
        <v>45381</v>
      </c>
      <c r="C27" s="18" t="s">
        <v>69</v>
      </c>
      <c r="D27" s="19" t="s">
        <v>15</v>
      </c>
      <c r="E27" s="20"/>
      <c r="F27" s="21"/>
      <c r="G27" s="20" t="s">
        <v>17</v>
      </c>
      <c r="H27" s="27">
        <v>1100000</v>
      </c>
      <c r="I27" s="60">
        <v>0</v>
      </c>
      <c r="J27" s="28">
        <f>SUM(H27:I27)</f>
        <v>1100000</v>
      </c>
      <c r="K27" s="24"/>
      <c r="L27" s="25" t="b">
        <v>0</v>
      </c>
    </row>
    <row r="28" spans="2:12" ht="15" x14ac:dyDescent="0.25">
      <c r="B28" s="17"/>
      <c r="C28" s="30" t="s">
        <v>70</v>
      </c>
      <c r="D28" s="31"/>
      <c r="E28" s="32"/>
      <c r="F28" s="33"/>
      <c r="G28" s="32" t="s">
        <v>30</v>
      </c>
      <c r="H28" s="34"/>
      <c r="I28" s="35"/>
      <c r="J28" s="36"/>
      <c r="K28" s="37">
        <v>100000</v>
      </c>
      <c r="L28" s="38"/>
    </row>
    <row r="29" spans="2:12" ht="15" x14ac:dyDescent="0.25">
      <c r="B29" s="285" t="s">
        <v>34</v>
      </c>
      <c r="C29" s="273"/>
      <c r="D29" s="274"/>
      <c r="E29" s="286" t="s">
        <v>35</v>
      </c>
      <c r="F29" s="273"/>
      <c r="G29" s="274"/>
    </row>
    <row r="30" spans="2:12" ht="15" x14ac:dyDescent="0.25">
      <c r="B30" s="287" t="s">
        <v>36</v>
      </c>
      <c r="C30" s="288"/>
      <c r="D30" s="62">
        <f>SUMIF(D8:D28,D8,J8:J28)</f>
        <v>1495000</v>
      </c>
      <c r="E30" s="289" t="s">
        <v>37</v>
      </c>
      <c r="F30" s="290"/>
      <c r="G30" s="42">
        <f>SUM(K7:K32)</f>
        <v>3001761</v>
      </c>
    </row>
    <row r="31" spans="2:12" ht="15" x14ac:dyDescent="0.25">
      <c r="B31" s="280" t="s">
        <v>38</v>
      </c>
      <c r="C31" s="281"/>
      <c r="D31" s="41">
        <f>SUMIF(D8:D28,D21,J8:J28)</f>
        <v>1295000</v>
      </c>
      <c r="E31" s="280" t="s">
        <v>39</v>
      </c>
      <c r="F31" s="281"/>
      <c r="G31" s="42"/>
    </row>
    <row r="32" spans="2:12" ht="15" x14ac:dyDescent="0.25">
      <c r="B32" s="280" t="s">
        <v>40</v>
      </c>
      <c r="C32" s="281"/>
      <c r="D32" s="43">
        <f>SUMIF(D8:D28,D12,J8:J28)</f>
        <v>400000</v>
      </c>
      <c r="E32" s="280" t="s">
        <v>41</v>
      </c>
      <c r="F32" s="281"/>
      <c r="G32" s="44">
        <v>15157000</v>
      </c>
    </row>
    <row r="33" spans="1:31" ht="15" x14ac:dyDescent="0.25">
      <c r="B33" s="280"/>
      <c r="C33" s="281"/>
      <c r="D33" s="43"/>
      <c r="E33" s="280" t="s">
        <v>71</v>
      </c>
      <c r="F33" s="281"/>
      <c r="G33" s="46">
        <f>K17</f>
        <v>288000</v>
      </c>
    </row>
    <row r="34" spans="1:31" ht="15" x14ac:dyDescent="0.25">
      <c r="B34" s="280"/>
      <c r="C34" s="281"/>
      <c r="D34" s="43"/>
      <c r="E34" s="280"/>
      <c r="F34" s="281"/>
      <c r="G34" s="46"/>
    </row>
    <row r="35" spans="1:31" ht="15" x14ac:dyDescent="0.25">
      <c r="B35" s="282" t="s">
        <v>44</v>
      </c>
      <c r="C35" s="273"/>
      <c r="D35" s="47">
        <f>SUM(D30:D34)</f>
        <v>3190000</v>
      </c>
      <c r="E35" s="282" t="s">
        <v>45</v>
      </c>
      <c r="F35" s="274"/>
      <c r="G35" s="48">
        <f>SUM(G30:H34)</f>
        <v>18446761</v>
      </c>
    </row>
    <row r="36" spans="1:31" ht="15" x14ac:dyDescent="0.25">
      <c r="B36" s="264" t="s">
        <v>46</v>
      </c>
      <c r="C36" s="265"/>
      <c r="D36" s="265"/>
      <c r="E36" s="265"/>
      <c r="F36" s="265"/>
      <c r="G36" s="266"/>
    </row>
    <row r="37" spans="1:31" ht="12.75" x14ac:dyDescent="0.2">
      <c r="A37" s="49"/>
      <c r="B37" s="275" t="s">
        <v>72</v>
      </c>
      <c r="C37" s="268"/>
      <c r="D37" s="276">
        <v>39452529</v>
      </c>
      <c r="E37" s="265"/>
      <c r="F37" s="265"/>
      <c r="G37" s="266"/>
      <c r="H37" s="49"/>
      <c r="I37" s="49"/>
      <c r="J37" s="49"/>
      <c r="K37" s="49"/>
      <c r="L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</row>
    <row r="38" spans="1:31" ht="12.75" x14ac:dyDescent="0.2">
      <c r="A38" s="49"/>
      <c r="B38" s="291" t="s">
        <v>73</v>
      </c>
      <c r="C38" s="292"/>
      <c r="D38" s="293">
        <v>700000</v>
      </c>
      <c r="E38" s="294"/>
      <c r="F38" s="294"/>
      <c r="G38" s="295"/>
      <c r="H38" s="49"/>
      <c r="I38" s="49"/>
      <c r="J38" s="49"/>
      <c r="K38" s="49"/>
      <c r="L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</row>
    <row r="39" spans="1:31" ht="15" x14ac:dyDescent="0.25">
      <c r="B39" s="264" t="s">
        <v>48</v>
      </c>
      <c r="C39" s="265"/>
      <c r="D39" s="265"/>
      <c r="E39" s="265"/>
      <c r="F39" s="265"/>
      <c r="G39" s="266"/>
    </row>
    <row r="40" spans="1:31" ht="15" x14ac:dyDescent="0.25">
      <c r="B40" s="277" t="s">
        <v>74</v>
      </c>
      <c r="C40" s="268"/>
      <c r="D40" s="278">
        <v>50000000</v>
      </c>
      <c r="E40" s="265"/>
      <c r="F40" s="265"/>
      <c r="G40" s="266"/>
    </row>
    <row r="41" spans="1:31" ht="15" x14ac:dyDescent="0.25">
      <c r="B41" s="267" t="s">
        <v>75</v>
      </c>
      <c r="C41" s="268"/>
      <c r="D41" s="279">
        <f>'FEB 2024'!D37</f>
        <v>-95000000</v>
      </c>
      <c r="E41" s="265"/>
      <c r="F41" s="265"/>
      <c r="G41" s="266"/>
    </row>
    <row r="42" spans="1:31" ht="15" x14ac:dyDescent="0.25">
      <c r="B42" s="267" t="s">
        <v>51</v>
      </c>
      <c r="C42" s="268"/>
      <c r="D42" s="269">
        <f>SUM(D37:G38)</f>
        <v>40152529</v>
      </c>
      <c r="E42" s="265"/>
      <c r="F42" s="265"/>
      <c r="G42" s="266"/>
    </row>
    <row r="43" spans="1:31" ht="15" x14ac:dyDescent="0.25">
      <c r="B43" s="50" t="s">
        <v>52</v>
      </c>
      <c r="C43" s="51"/>
      <c r="D43" s="269">
        <f>D40</f>
        <v>50000000</v>
      </c>
      <c r="E43" s="265"/>
      <c r="F43" s="265"/>
      <c r="G43" s="266"/>
    </row>
    <row r="44" spans="1:31" ht="15" x14ac:dyDescent="0.25">
      <c r="B44" s="270" t="s">
        <v>53</v>
      </c>
      <c r="C44" s="271"/>
      <c r="D44" s="272">
        <f>SUM(D41+D42-D43)</f>
        <v>-104847471</v>
      </c>
      <c r="E44" s="273"/>
      <c r="F44" s="273"/>
      <c r="G44" s="274"/>
    </row>
    <row r="45" spans="1:31" ht="12.75" x14ac:dyDescent="0.2">
      <c r="B45" s="52"/>
      <c r="D45" s="52"/>
      <c r="F45" s="52"/>
    </row>
    <row r="46" spans="1:31" ht="12.75" x14ac:dyDescent="0.2">
      <c r="B46" s="52"/>
      <c r="D46" s="52"/>
      <c r="F46" s="52"/>
    </row>
    <row r="47" spans="1:31" ht="12.75" x14ac:dyDescent="0.2">
      <c r="B47" s="52"/>
      <c r="D47" s="52"/>
      <c r="F47" s="52"/>
    </row>
  </sheetData>
  <mergeCells count="30">
    <mergeCell ref="E31:F31"/>
    <mergeCell ref="E32:F32"/>
    <mergeCell ref="L5:L6"/>
    <mergeCell ref="B29:D29"/>
    <mergeCell ref="E29:G29"/>
    <mergeCell ref="B30:C30"/>
    <mergeCell ref="E30:F30"/>
    <mergeCell ref="B31:C31"/>
    <mergeCell ref="B32:C32"/>
    <mergeCell ref="B33:C33"/>
    <mergeCell ref="E33:F33"/>
    <mergeCell ref="B34:C34"/>
    <mergeCell ref="E34:F34"/>
    <mergeCell ref="B35:C35"/>
    <mergeCell ref="E35:F35"/>
    <mergeCell ref="B36:G36"/>
    <mergeCell ref="B41:C41"/>
    <mergeCell ref="D41:G41"/>
    <mergeCell ref="B42:C42"/>
    <mergeCell ref="D42:G42"/>
    <mergeCell ref="D43:G43"/>
    <mergeCell ref="B44:C44"/>
    <mergeCell ref="D44:G44"/>
    <mergeCell ref="B37:C37"/>
    <mergeCell ref="D37:G37"/>
    <mergeCell ref="B38:C38"/>
    <mergeCell ref="D38:G38"/>
    <mergeCell ref="B39:G39"/>
    <mergeCell ref="B40:C40"/>
    <mergeCell ref="D40:G40"/>
  </mergeCells>
  <dataValidations count="5">
    <dataValidation type="list" allowBlank="1" sqref="G7 G9:G11 G13 G15 G17 G20 G26 G28" xr:uid="{00000000-0002-0000-0100-000000000000}">
      <formula1>"KAS,BCA,BRI,BNI,BNI CV,GOPAY,BNI VA,PUSAT"</formula1>
    </dataValidation>
    <dataValidation type="list" allowBlank="1" sqref="D12 D14 D16 D18:D19 D21 D23 D25 D27" xr:uid="{00000000-0002-0000-0100-000001000000}">
      <formula1>"Pendaftaran,Herregistrasi,Konversi,Angsuran,KRS,Martikulasi,Biaya Cetak,Biaya Cuti,Operasional,PKKMB dll,SGS,Seragam,Biaya Praktik"</formula1>
    </dataValidation>
    <dataValidation type="list" allowBlank="1" sqref="D7 D9:D11 D13 D15 D17 D20 D26 D28" xr:uid="{00000000-0002-0000-01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8 G12 G14 G16 G18:G19 G21:G25 G27" xr:uid="{00000000-0002-0000-0100-000003000000}">
      <formula1>"KAS,BCA,BRI,BNI,BNI CV,BNI PSU,GOPAY,BNI VA"</formula1>
    </dataValidation>
    <dataValidation type="list" allowBlank="1" sqref="D8 D22 D24" xr:uid="{00000000-0002-0000-0100-000004000000}">
      <formula1>"Pendaftaran,Herregistrasi,Konversi,Angsuran,KRS,Martikulasi,Biaya Cetak,Biaya Cuti,Operasional,PKKMB dll,SGS,FB/IG,Google,Gaji,Biaya RPL,Biaya PPL,Biaya Bimbingan,Biaya Praktek,Biaya KSK,UTS,Dana Kemahasiswaan,Biaya Royalti,UAS"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1:AE83"/>
  <sheetViews>
    <sheetView workbookViewId="0"/>
  </sheetViews>
  <sheetFormatPr defaultColWidth="12.5703125" defaultRowHeight="15.75" customHeight="1" x14ac:dyDescent="0.2"/>
  <cols>
    <col min="3" max="3" width="33" customWidth="1"/>
    <col min="4" max="4" width="15" customWidth="1"/>
    <col min="5" max="5" width="18.85546875" customWidth="1"/>
    <col min="6" max="6" width="14" customWidth="1"/>
    <col min="12" max="12" width="9.28515625" customWidth="1"/>
    <col min="14" max="14" width="23.42578125" customWidth="1"/>
    <col min="15" max="15" width="15.140625" customWidth="1"/>
    <col min="18" max="18" width="14.85546875" customWidth="1"/>
  </cols>
  <sheetData>
    <row r="1" spans="1:31" ht="15.75" customHeight="1" x14ac:dyDescent="0.3">
      <c r="A1" s="124" t="s">
        <v>252</v>
      </c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370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91">
        <v>45870</v>
      </c>
      <c r="C7" s="63" t="s">
        <v>346</v>
      </c>
      <c r="D7" s="113" t="s">
        <v>106</v>
      </c>
      <c r="E7" s="20" t="s">
        <v>360</v>
      </c>
      <c r="F7" s="20"/>
      <c r="G7" s="20" t="s">
        <v>65</v>
      </c>
      <c r="H7" s="59">
        <v>3000000</v>
      </c>
      <c r="I7" s="60">
        <v>0</v>
      </c>
      <c r="J7" s="23">
        <f>SUM(H7:I7)</f>
        <v>3000000</v>
      </c>
      <c r="K7" s="64"/>
      <c r="L7" s="84" t="b">
        <v>1</v>
      </c>
    </row>
    <row r="8" spans="1:31" ht="15.75" customHeight="1" x14ac:dyDescent="0.25">
      <c r="B8" s="91">
        <v>45871</v>
      </c>
      <c r="C8" s="63" t="s">
        <v>341</v>
      </c>
      <c r="D8" s="113" t="s">
        <v>56</v>
      </c>
      <c r="E8" s="20" t="s">
        <v>371</v>
      </c>
      <c r="F8" s="20"/>
      <c r="G8" s="20" t="s">
        <v>65</v>
      </c>
      <c r="H8" s="59">
        <v>650000</v>
      </c>
      <c r="I8" s="60">
        <v>0</v>
      </c>
      <c r="J8" s="23">
        <f>SUM(H8:I8)</f>
        <v>650000</v>
      </c>
      <c r="K8" s="64"/>
      <c r="L8" s="84" t="b">
        <v>1</v>
      </c>
    </row>
    <row r="9" spans="1:31" ht="15.75" customHeight="1" x14ac:dyDescent="0.25">
      <c r="B9" s="91"/>
      <c r="C9" s="85" t="s">
        <v>58</v>
      </c>
      <c r="D9" s="31"/>
      <c r="E9" s="32"/>
      <c r="F9" s="33"/>
      <c r="G9" s="32" t="s">
        <v>33</v>
      </c>
      <c r="H9" s="34"/>
      <c r="I9" s="35"/>
      <c r="J9" s="36"/>
      <c r="K9" s="37">
        <v>407950</v>
      </c>
      <c r="L9" s="38"/>
    </row>
    <row r="10" spans="1:31" ht="15.75" customHeight="1" x14ac:dyDescent="0.25">
      <c r="B10" s="91"/>
      <c r="C10" s="85" t="s">
        <v>32</v>
      </c>
      <c r="D10" s="31"/>
      <c r="E10" s="32"/>
      <c r="F10" s="33"/>
      <c r="G10" s="32" t="s">
        <v>33</v>
      </c>
      <c r="H10" s="34"/>
      <c r="I10" s="35"/>
      <c r="J10" s="36"/>
      <c r="K10" s="37">
        <v>1329852</v>
      </c>
      <c r="L10" s="38"/>
    </row>
    <row r="11" spans="1:31" ht="15.75" customHeight="1" x14ac:dyDescent="0.25">
      <c r="B11" s="91"/>
      <c r="C11" s="30" t="s">
        <v>29</v>
      </c>
      <c r="D11" s="31"/>
      <c r="E11" s="32"/>
      <c r="F11" s="33"/>
      <c r="G11" s="32" t="s">
        <v>33</v>
      </c>
      <c r="H11" s="34"/>
      <c r="I11" s="35"/>
      <c r="J11" s="36"/>
      <c r="K11" s="37">
        <v>6000000</v>
      </c>
      <c r="L11" s="38"/>
    </row>
    <row r="12" spans="1:31" ht="15.75" customHeight="1" x14ac:dyDescent="0.25">
      <c r="B12" s="91">
        <v>45873</v>
      </c>
      <c r="C12" s="63" t="s">
        <v>329</v>
      </c>
      <c r="D12" s="113" t="s">
        <v>15</v>
      </c>
      <c r="E12" s="20"/>
      <c r="F12" s="20" t="s">
        <v>27</v>
      </c>
      <c r="G12" s="20" t="s">
        <v>17</v>
      </c>
      <c r="H12" s="59">
        <v>700000</v>
      </c>
      <c r="I12" s="60">
        <v>0</v>
      </c>
      <c r="J12" s="23">
        <f>SUM(H12:I12)</f>
        <v>700000</v>
      </c>
      <c r="K12" s="64"/>
      <c r="L12" s="84" t="b">
        <v>1</v>
      </c>
    </row>
    <row r="13" spans="1:31" ht="15.75" customHeight="1" x14ac:dyDescent="0.25">
      <c r="B13" s="91"/>
      <c r="C13" s="63" t="s">
        <v>372</v>
      </c>
      <c r="D13" s="113" t="s">
        <v>106</v>
      </c>
      <c r="E13" s="20" t="s">
        <v>360</v>
      </c>
      <c r="F13" s="20" t="s">
        <v>27</v>
      </c>
      <c r="G13" s="20" t="s">
        <v>65</v>
      </c>
      <c r="H13" s="59">
        <v>1000000</v>
      </c>
      <c r="I13" s="60">
        <v>0</v>
      </c>
      <c r="J13" s="23">
        <f>SUM(H13:I13)</f>
        <v>1000000</v>
      </c>
      <c r="K13" s="64"/>
      <c r="L13" s="84" t="b">
        <v>1</v>
      </c>
    </row>
    <row r="14" spans="1:31" ht="15.75" customHeight="1" x14ac:dyDescent="0.25">
      <c r="B14" s="91"/>
      <c r="C14" s="85" t="s">
        <v>198</v>
      </c>
      <c r="D14" s="31"/>
      <c r="E14" s="32"/>
      <c r="F14" s="33"/>
      <c r="G14" s="32" t="s">
        <v>33</v>
      </c>
      <c r="H14" s="34"/>
      <c r="I14" s="35"/>
      <c r="J14" s="36"/>
      <c r="K14" s="37">
        <v>500000</v>
      </c>
      <c r="L14" s="38"/>
    </row>
    <row r="15" spans="1:31" ht="15.75" customHeight="1" x14ac:dyDescent="0.25">
      <c r="B15" s="91">
        <v>45874</v>
      </c>
      <c r="C15" s="63" t="s">
        <v>358</v>
      </c>
      <c r="D15" s="113" t="s">
        <v>106</v>
      </c>
      <c r="E15" s="20" t="s">
        <v>175</v>
      </c>
      <c r="F15" s="20"/>
      <c r="G15" s="20" t="s">
        <v>17</v>
      </c>
      <c r="H15" s="59">
        <v>1000000</v>
      </c>
      <c r="I15" s="60">
        <v>0</v>
      </c>
      <c r="J15" s="23">
        <f>SUM(H15:I15)</f>
        <v>1000000</v>
      </c>
      <c r="K15" s="64"/>
      <c r="L15" s="84" t="b">
        <v>1</v>
      </c>
    </row>
    <row r="16" spans="1:31" ht="15.75" customHeight="1" x14ac:dyDescent="0.25">
      <c r="B16" s="91">
        <v>45876</v>
      </c>
      <c r="C16" s="63" t="s">
        <v>355</v>
      </c>
      <c r="D16" s="113" t="s">
        <v>106</v>
      </c>
      <c r="E16" s="20" t="s">
        <v>175</v>
      </c>
      <c r="F16" s="20" t="s">
        <v>27</v>
      </c>
      <c r="G16" s="20" t="s">
        <v>17</v>
      </c>
      <c r="H16" s="59">
        <v>500000</v>
      </c>
      <c r="I16" s="60">
        <v>0</v>
      </c>
      <c r="J16" s="23">
        <f>SUM(H16:I16)</f>
        <v>500000</v>
      </c>
      <c r="K16" s="64"/>
      <c r="L16" s="84" t="b">
        <v>1</v>
      </c>
    </row>
    <row r="17" spans="2:12" ht="15.75" customHeight="1" x14ac:dyDescent="0.25">
      <c r="B17" s="91"/>
      <c r="C17" s="63" t="s">
        <v>359</v>
      </c>
      <c r="D17" s="113" t="s">
        <v>106</v>
      </c>
      <c r="E17" s="20" t="s">
        <v>193</v>
      </c>
      <c r="F17" s="20" t="s">
        <v>27</v>
      </c>
      <c r="G17" s="20" t="s">
        <v>17</v>
      </c>
      <c r="H17" s="59">
        <v>950000</v>
      </c>
      <c r="I17" s="60">
        <v>0</v>
      </c>
      <c r="J17" s="23">
        <f>SUM(H17:I17)</f>
        <v>950000</v>
      </c>
      <c r="K17" s="64"/>
      <c r="L17" s="84" t="b">
        <v>1</v>
      </c>
    </row>
    <row r="18" spans="2:12" ht="15.75" customHeight="1" x14ac:dyDescent="0.25">
      <c r="B18" s="91"/>
      <c r="C18" s="85" t="s">
        <v>109</v>
      </c>
      <c r="D18" s="31"/>
      <c r="E18" s="93"/>
      <c r="F18" s="33"/>
      <c r="G18" s="32" t="s">
        <v>33</v>
      </c>
      <c r="H18" s="34"/>
      <c r="I18" s="35"/>
      <c r="J18" s="36"/>
      <c r="K18" s="37">
        <v>100000</v>
      </c>
      <c r="L18" s="38"/>
    </row>
    <row r="19" spans="2:12" ht="15.75" customHeight="1" x14ac:dyDescent="0.25">
      <c r="B19" s="91"/>
      <c r="C19" s="30" t="s">
        <v>373</v>
      </c>
      <c r="D19" s="31"/>
      <c r="E19" s="93"/>
      <c r="F19" s="33"/>
      <c r="G19" s="32" t="s">
        <v>33</v>
      </c>
      <c r="H19" s="34"/>
      <c r="I19" s="35"/>
      <c r="J19" s="36"/>
      <c r="K19" s="37">
        <v>1385000</v>
      </c>
      <c r="L19" s="38"/>
    </row>
    <row r="20" spans="2:12" ht="15.75" customHeight="1" x14ac:dyDescent="0.25">
      <c r="B20" s="91"/>
      <c r="C20" s="30" t="s">
        <v>374</v>
      </c>
      <c r="D20" s="31"/>
      <c r="E20" s="93"/>
      <c r="F20" s="33"/>
      <c r="G20" s="32" t="s">
        <v>33</v>
      </c>
      <c r="H20" s="34"/>
      <c r="I20" s="35"/>
      <c r="J20" s="36"/>
      <c r="K20" s="37">
        <v>2421500</v>
      </c>
      <c r="L20" s="38"/>
    </row>
    <row r="21" spans="2:12" ht="15.75" customHeight="1" x14ac:dyDescent="0.25">
      <c r="B21" s="91"/>
      <c r="C21" s="30" t="s">
        <v>375</v>
      </c>
      <c r="D21" s="31"/>
      <c r="E21" s="93"/>
      <c r="F21" s="33"/>
      <c r="G21" s="32" t="s">
        <v>33</v>
      </c>
      <c r="H21" s="34"/>
      <c r="I21" s="35"/>
      <c r="J21" s="36"/>
      <c r="K21" s="37">
        <v>2611500</v>
      </c>
      <c r="L21" s="38"/>
    </row>
    <row r="22" spans="2:12" ht="15.75" customHeight="1" x14ac:dyDescent="0.25">
      <c r="B22" s="91"/>
      <c r="C22" s="30" t="s">
        <v>376</v>
      </c>
      <c r="D22" s="31"/>
      <c r="E22" s="93"/>
      <c r="F22" s="33"/>
      <c r="G22" s="32" t="s">
        <v>33</v>
      </c>
      <c r="H22" s="34"/>
      <c r="I22" s="35"/>
      <c r="J22" s="36"/>
      <c r="K22" s="37">
        <v>1906500</v>
      </c>
      <c r="L22" s="38"/>
    </row>
    <row r="23" spans="2:12" ht="15" x14ac:dyDescent="0.25">
      <c r="B23" s="91"/>
      <c r="C23" s="30" t="s">
        <v>377</v>
      </c>
      <c r="D23" s="31"/>
      <c r="E23" s="93"/>
      <c r="F23" s="33"/>
      <c r="G23" s="32" t="s">
        <v>33</v>
      </c>
      <c r="H23" s="34"/>
      <c r="I23" s="35"/>
      <c r="J23" s="36"/>
      <c r="K23" s="37">
        <v>990000</v>
      </c>
      <c r="L23" s="38"/>
    </row>
    <row r="24" spans="2:12" ht="15" x14ac:dyDescent="0.25">
      <c r="B24" s="91"/>
      <c r="C24" s="30" t="s">
        <v>378</v>
      </c>
      <c r="D24" s="31"/>
      <c r="E24" s="93"/>
      <c r="F24" s="33"/>
      <c r="G24" s="32" t="s">
        <v>33</v>
      </c>
      <c r="H24" s="34"/>
      <c r="I24" s="35"/>
      <c r="J24" s="36"/>
      <c r="K24" s="37">
        <v>1585000</v>
      </c>
      <c r="L24" s="38"/>
    </row>
    <row r="25" spans="2:12" ht="15" x14ac:dyDescent="0.25">
      <c r="B25" s="91"/>
      <c r="C25" s="30" t="s">
        <v>379</v>
      </c>
      <c r="D25" s="31"/>
      <c r="E25" s="93"/>
      <c r="F25" s="33"/>
      <c r="G25" s="32" t="s">
        <v>33</v>
      </c>
      <c r="H25" s="34"/>
      <c r="I25" s="35"/>
      <c r="J25" s="36"/>
      <c r="K25" s="37">
        <v>1435000</v>
      </c>
      <c r="L25" s="38"/>
    </row>
    <row r="26" spans="2:12" ht="15" x14ac:dyDescent="0.25">
      <c r="B26" s="91"/>
      <c r="C26" s="30" t="s">
        <v>380</v>
      </c>
      <c r="D26" s="31"/>
      <c r="E26" s="93"/>
      <c r="F26" s="33"/>
      <c r="G26" s="32" t="s">
        <v>33</v>
      </c>
      <c r="H26" s="34"/>
      <c r="I26" s="35"/>
      <c r="J26" s="36"/>
      <c r="K26" s="37">
        <v>461500</v>
      </c>
      <c r="L26" s="38"/>
    </row>
    <row r="27" spans="2:12" ht="15" x14ac:dyDescent="0.25">
      <c r="B27" s="91"/>
      <c r="C27" s="30" t="s">
        <v>381</v>
      </c>
      <c r="D27" s="31"/>
      <c r="E27" s="93"/>
      <c r="F27" s="33"/>
      <c r="G27" s="32" t="s">
        <v>33</v>
      </c>
      <c r="H27" s="34"/>
      <c r="I27" s="35"/>
      <c r="J27" s="36"/>
      <c r="K27" s="37">
        <v>1226500</v>
      </c>
      <c r="L27" s="38"/>
    </row>
    <row r="28" spans="2:12" ht="15" x14ac:dyDescent="0.25">
      <c r="B28" s="91"/>
      <c r="C28" s="30" t="s">
        <v>382</v>
      </c>
      <c r="D28" s="31"/>
      <c r="E28" s="93"/>
      <c r="F28" s="33"/>
      <c r="G28" s="32" t="s">
        <v>33</v>
      </c>
      <c r="H28" s="34"/>
      <c r="I28" s="35"/>
      <c r="J28" s="36"/>
      <c r="K28" s="37">
        <v>1511500</v>
      </c>
      <c r="L28" s="38"/>
    </row>
    <row r="29" spans="2:12" ht="15" x14ac:dyDescent="0.25">
      <c r="B29" s="91"/>
      <c r="C29" s="30" t="s">
        <v>383</v>
      </c>
      <c r="D29" s="31"/>
      <c r="E29" s="93"/>
      <c r="F29" s="33"/>
      <c r="G29" s="32" t="s">
        <v>33</v>
      </c>
      <c r="H29" s="34"/>
      <c r="I29" s="35"/>
      <c r="J29" s="36"/>
      <c r="K29" s="37">
        <v>566500</v>
      </c>
      <c r="L29" s="38"/>
    </row>
    <row r="30" spans="2:12" ht="15" x14ac:dyDescent="0.25">
      <c r="B30" s="91"/>
      <c r="C30" s="30" t="s">
        <v>384</v>
      </c>
      <c r="D30" s="31"/>
      <c r="E30" s="93"/>
      <c r="F30" s="33"/>
      <c r="G30" s="32" t="s">
        <v>33</v>
      </c>
      <c r="H30" s="34"/>
      <c r="I30" s="35"/>
      <c r="J30" s="36"/>
      <c r="K30" s="37">
        <v>566500</v>
      </c>
      <c r="L30" s="38"/>
    </row>
    <row r="31" spans="2:12" ht="15" x14ac:dyDescent="0.25">
      <c r="B31" s="91"/>
      <c r="C31" s="30" t="s">
        <v>385</v>
      </c>
      <c r="D31" s="31"/>
      <c r="E31" s="93"/>
      <c r="F31" s="33"/>
      <c r="G31" s="32" t="s">
        <v>33</v>
      </c>
      <c r="H31" s="34"/>
      <c r="I31" s="35"/>
      <c r="J31" s="36"/>
      <c r="K31" s="37">
        <v>1096500</v>
      </c>
      <c r="L31" s="38"/>
    </row>
    <row r="32" spans="2:12" ht="15" x14ac:dyDescent="0.25">
      <c r="B32" s="91"/>
      <c r="C32" s="30" t="s">
        <v>386</v>
      </c>
      <c r="D32" s="31"/>
      <c r="E32" s="93"/>
      <c r="F32" s="33"/>
      <c r="G32" s="32" t="s">
        <v>33</v>
      </c>
      <c r="H32" s="34"/>
      <c r="I32" s="35"/>
      <c r="J32" s="36"/>
      <c r="K32" s="37">
        <v>1331500</v>
      </c>
      <c r="L32" s="38"/>
    </row>
    <row r="33" spans="2:12" ht="15" x14ac:dyDescent="0.25">
      <c r="B33" s="91"/>
      <c r="C33" s="30" t="s">
        <v>387</v>
      </c>
      <c r="D33" s="31"/>
      <c r="E33" s="93"/>
      <c r="F33" s="33"/>
      <c r="G33" s="32" t="s">
        <v>33</v>
      </c>
      <c r="H33" s="34"/>
      <c r="I33" s="35"/>
      <c r="J33" s="36"/>
      <c r="K33" s="37">
        <v>680000</v>
      </c>
      <c r="L33" s="38"/>
    </row>
    <row r="34" spans="2:12" ht="15" x14ac:dyDescent="0.25">
      <c r="B34" s="91">
        <v>45877</v>
      </c>
      <c r="C34" s="63" t="s">
        <v>388</v>
      </c>
      <c r="D34" s="113" t="s">
        <v>56</v>
      </c>
      <c r="E34" s="20" t="s">
        <v>196</v>
      </c>
      <c r="F34" s="20"/>
      <c r="G34" s="20" t="s">
        <v>17</v>
      </c>
      <c r="H34" s="59">
        <v>650000</v>
      </c>
      <c r="I34" s="60">
        <v>0</v>
      </c>
      <c r="J34" s="23">
        <f>SUM(H34:I34)</f>
        <v>650000</v>
      </c>
      <c r="K34" s="64"/>
      <c r="L34" s="84" t="b">
        <v>1</v>
      </c>
    </row>
    <row r="35" spans="2:12" ht="15" x14ac:dyDescent="0.25">
      <c r="B35" s="91"/>
      <c r="C35" s="125" t="s">
        <v>365</v>
      </c>
      <c r="D35" s="113" t="s">
        <v>56</v>
      </c>
      <c r="E35" s="20" t="s">
        <v>389</v>
      </c>
      <c r="F35" s="20"/>
      <c r="G35" s="20" t="s">
        <v>65</v>
      </c>
      <c r="H35" s="59">
        <v>650000</v>
      </c>
      <c r="I35" s="60">
        <v>0</v>
      </c>
      <c r="J35" s="23">
        <f>SUM(H35:I35)</f>
        <v>650000</v>
      </c>
      <c r="K35" s="64"/>
      <c r="L35" s="84" t="b">
        <v>1</v>
      </c>
    </row>
    <row r="36" spans="2:12" ht="15" x14ac:dyDescent="0.25">
      <c r="B36" s="91">
        <v>45878</v>
      </c>
      <c r="C36" s="63" t="s">
        <v>353</v>
      </c>
      <c r="D36" s="113" t="s">
        <v>15</v>
      </c>
      <c r="E36" s="20"/>
      <c r="F36" s="20" t="s">
        <v>27</v>
      </c>
      <c r="G36" s="20" t="s">
        <v>17</v>
      </c>
      <c r="H36" s="59">
        <v>1000000</v>
      </c>
      <c r="I36" s="60">
        <v>0</v>
      </c>
      <c r="J36" s="23">
        <f>SUM(H36:I36)</f>
        <v>1000000</v>
      </c>
      <c r="K36" s="64"/>
      <c r="L36" s="84" t="b">
        <v>1</v>
      </c>
    </row>
    <row r="37" spans="2:12" ht="15" x14ac:dyDescent="0.25">
      <c r="B37" s="91">
        <v>45879</v>
      </c>
      <c r="C37" s="126" t="s">
        <v>390</v>
      </c>
      <c r="D37" s="113" t="s">
        <v>56</v>
      </c>
      <c r="E37" s="20" t="s">
        <v>249</v>
      </c>
      <c r="F37" s="20"/>
      <c r="G37" s="20" t="s">
        <v>65</v>
      </c>
      <c r="H37" s="59">
        <v>650000</v>
      </c>
      <c r="I37" s="60">
        <v>0</v>
      </c>
      <c r="J37" s="23">
        <f>SUM(H37:I37)</f>
        <v>650000</v>
      </c>
      <c r="K37" s="64"/>
      <c r="L37" s="84" t="b">
        <v>1</v>
      </c>
    </row>
    <row r="38" spans="2:12" ht="15" x14ac:dyDescent="0.25">
      <c r="B38" s="91">
        <v>45880</v>
      </c>
      <c r="C38" s="58" t="s">
        <v>347</v>
      </c>
      <c r="D38" s="113" t="s">
        <v>56</v>
      </c>
      <c r="E38" s="20" t="s">
        <v>196</v>
      </c>
      <c r="F38" s="20"/>
      <c r="G38" s="20" t="s">
        <v>65</v>
      </c>
      <c r="H38" s="59">
        <v>650000</v>
      </c>
      <c r="I38" s="60">
        <v>0</v>
      </c>
      <c r="J38" s="23">
        <f>SUM(H38:I38)</f>
        <v>650000</v>
      </c>
      <c r="K38" s="64"/>
      <c r="L38" s="84" t="b">
        <v>1</v>
      </c>
    </row>
    <row r="39" spans="2:12" ht="15" x14ac:dyDescent="0.25">
      <c r="B39" s="17">
        <v>45881</v>
      </c>
      <c r="C39" s="30" t="s">
        <v>391</v>
      </c>
      <c r="D39" s="31"/>
      <c r="E39" s="93"/>
      <c r="F39" s="33"/>
      <c r="G39" s="32" t="s">
        <v>33</v>
      </c>
      <c r="H39" s="34"/>
      <c r="I39" s="35"/>
      <c r="J39" s="36"/>
      <c r="K39" s="37">
        <v>2510000</v>
      </c>
      <c r="L39" s="38"/>
    </row>
    <row r="40" spans="2:12" ht="15" x14ac:dyDescent="0.25">
      <c r="B40" s="91"/>
      <c r="C40" s="30" t="s">
        <v>392</v>
      </c>
      <c r="D40" s="31"/>
      <c r="E40" s="93"/>
      <c r="F40" s="33"/>
      <c r="G40" s="32" t="s">
        <v>33</v>
      </c>
      <c r="H40" s="34"/>
      <c r="I40" s="35"/>
      <c r="J40" s="36"/>
      <c r="K40" s="37">
        <v>2280000</v>
      </c>
      <c r="L40" s="38"/>
    </row>
    <row r="41" spans="2:12" ht="15" x14ac:dyDescent="0.25">
      <c r="B41" s="91"/>
      <c r="C41" s="30" t="s">
        <v>393</v>
      </c>
      <c r="D41" s="31"/>
      <c r="E41" s="93"/>
      <c r="F41" s="33"/>
      <c r="G41" s="32" t="s">
        <v>33</v>
      </c>
      <c r="H41" s="34"/>
      <c r="I41" s="35"/>
      <c r="J41" s="36"/>
      <c r="K41" s="37">
        <v>1910000</v>
      </c>
      <c r="L41" s="38"/>
    </row>
    <row r="42" spans="2:12" ht="15" x14ac:dyDescent="0.25">
      <c r="B42" s="91"/>
      <c r="C42" s="30" t="s">
        <v>394</v>
      </c>
      <c r="D42" s="31"/>
      <c r="E42" s="93"/>
      <c r="F42" s="33"/>
      <c r="G42" s="32" t="s">
        <v>33</v>
      </c>
      <c r="H42" s="34"/>
      <c r="I42" s="35"/>
      <c r="J42" s="36"/>
      <c r="K42" s="37">
        <v>2985000</v>
      </c>
      <c r="L42" s="38"/>
    </row>
    <row r="43" spans="2:12" ht="15" x14ac:dyDescent="0.25">
      <c r="B43" s="91"/>
      <c r="C43" s="30" t="s">
        <v>395</v>
      </c>
      <c r="D43" s="31"/>
      <c r="E43" s="93"/>
      <c r="F43" s="33"/>
      <c r="G43" s="32" t="s">
        <v>33</v>
      </c>
      <c r="H43" s="34"/>
      <c r="I43" s="35"/>
      <c r="J43" s="36"/>
      <c r="K43" s="37">
        <v>3920000</v>
      </c>
      <c r="L43" s="38"/>
    </row>
    <row r="44" spans="2:12" ht="15" x14ac:dyDescent="0.25">
      <c r="B44" s="91"/>
      <c r="C44" s="18" t="s">
        <v>368</v>
      </c>
      <c r="D44" s="19" t="s">
        <v>15</v>
      </c>
      <c r="E44" s="69"/>
      <c r="F44" s="69"/>
      <c r="G44" s="20" t="s">
        <v>17</v>
      </c>
      <c r="H44" s="71">
        <v>1500000</v>
      </c>
      <c r="I44" s="60">
        <v>0</v>
      </c>
      <c r="J44" s="23">
        <f t="shared" ref="J44:J53" si="0">SUM(H44:I44)</f>
        <v>1500000</v>
      </c>
      <c r="K44" s="64"/>
      <c r="L44" s="84" t="b">
        <v>1</v>
      </c>
    </row>
    <row r="45" spans="2:12" ht="15" x14ac:dyDescent="0.25">
      <c r="B45" s="91">
        <v>45882</v>
      </c>
      <c r="C45" s="63" t="s">
        <v>396</v>
      </c>
      <c r="D45" s="19" t="s">
        <v>19</v>
      </c>
      <c r="E45" s="69"/>
      <c r="F45" s="69"/>
      <c r="G45" s="20" t="s">
        <v>30</v>
      </c>
      <c r="H45" s="71">
        <v>150000</v>
      </c>
      <c r="I45" s="60">
        <v>0</v>
      </c>
      <c r="J45" s="23">
        <f t="shared" si="0"/>
        <v>150000</v>
      </c>
      <c r="K45" s="64"/>
      <c r="L45" s="84" t="b">
        <v>1</v>
      </c>
    </row>
    <row r="46" spans="2:12" ht="15" x14ac:dyDescent="0.25">
      <c r="B46" s="91">
        <v>45884</v>
      </c>
      <c r="C46" s="63" t="s">
        <v>397</v>
      </c>
      <c r="D46" s="19" t="s">
        <v>15</v>
      </c>
      <c r="E46" s="69"/>
      <c r="F46" s="69"/>
      <c r="G46" s="20" t="s">
        <v>17</v>
      </c>
      <c r="H46" s="71">
        <v>1100000</v>
      </c>
      <c r="I46" s="60">
        <v>0</v>
      </c>
      <c r="J46" s="23">
        <f t="shared" si="0"/>
        <v>1100000</v>
      </c>
      <c r="K46" s="64"/>
      <c r="L46" s="84" t="b">
        <v>1</v>
      </c>
    </row>
    <row r="47" spans="2:12" ht="15" x14ac:dyDescent="0.25">
      <c r="B47" s="91">
        <v>45885</v>
      </c>
      <c r="C47" s="63" t="s">
        <v>364</v>
      </c>
      <c r="D47" s="19" t="s">
        <v>15</v>
      </c>
      <c r="E47" s="69"/>
      <c r="F47" s="69"/>
      <c r="G47" s="20" t="s">
        <v>17</v>
      </c>
      <c r="H47" s="71">
        <v>750000</v>
      </c>
      <c r="I47" s="60">
        <v>0</v>
      </c>
      <c r="J47" s="23">
        <f t="shared" si="0"/>
        <v>750000</v>
      </c>
      <c r="K47" s="64"/>
      <c r="L47" s="84" t="b">
        <v>1</v>
      </c>
    </row>
    <row r="48" spans="2:12" ht="15" x14ac:dyDescent="0.25">
      <c r="B48" s="91">
        <v>45885</v>
      </c>
      <c r="C48" s="127" t="s">
        <v>372</v>
      </c>
      <c r="D48" s="19" t="s">
        <v>106</v>
      </c>
      <c r="E48" s="69" t="s">
        <v>360</v>
      </c>
      <c r="F48" s="69"/>
      <c r="G48" s="20" t="s">
        <v>65</v>
      </c>
      <c r="H48" s="71">
        <v>1000000</v>
      </c>
      <c r="I48" s="60">
        <v>0</v>
      </c>
      <c r="J48" s="23">
        <f t="shared" si="0"/>
        <v>1000000</v>
      </c>
      <c r="K48" s="64"/>
      <c r="L48" s="84" t="b">
        <v>1</v>
      </c>
    </row>
    <row r="49" spans="2:12" ht="15" x14ac:dyDescent="0.25">
      <c r="B49" s="91">
        <v>45887</v>
      </c>
      <c r="C49" s="63" t="s">
        <v>398</v>
      </c>
      <c r="D49" s="19" t="s">
        <v>19</v>
      </c>
      <c r="E49" s="69"/>
      <c r="F49" s="69"/>
      <c r="G49" s="20" t="s">
        <v>17</v>
      </c>
      <c r="H49" s="71">
        <v>150000</v>
      </c>
      <c r="I49" s="60">
        <v>0</v>
      </c>
      <c r="J49" s="23">
        <f t="shared" si="0"/>
        <v>150000</v>
      </c>
      <c r="K49" s="64"/>
      <c r="L49" s="84" t="b">
        <v>1</v>
      </c>
    </row>
    <row r="50" spans="2:12" ht="15" x14ac:dyDescent="0.25">
      <c r="B50" s="91"/>
      <c r="C50" s="63" t="s">
        <v>399</v>
      </c>
      <c r="D50" s="19" t="s">
        <v>56</v>
      </c>
      <c r="E50" s="20" t="s">
        <v>153</v>
      </c>
      <c r="F50" s="69"/>
      <c r="G50" s="20" t="s">
        <v>65</v>
      </c>
      <c r="H50" s="71">
        <v>650000</v>
      </c>
      <c r="I50" s="60">
        <v>0</v>
      </c>
      <c r="J50" s="23">
        <f t="shared" si="0"/>
        <v>650000</v>
      </c>
      <c r="K50" s="64"/>
      <c r="L50" s="84" t="b">
        <v>1</v>
      </c>
    </row>
    <row r="51" spans="2:12" ht="15" x14ac:dyDescent="0.25">
      <c r="B51" s="91">
        <v>45888</v>
      </c>
      <c r="C51" s="63" t="s">
        <v>400</v>
      </c>
      <c r="D51" s="19" t="s">
        <v>19</v>
      </c>
      <c r="E51" s="69"/>
      <c r="F51" s="69"/>
      <c r="G51" s="20" t="s">
        <v>17</v>
      </c>
      <c r="H51" s="71">
        <v>150000</v>
      </c>
      <c r="I51" s="60">
        <v>0</v>
      </c>
      <c r="J51" s="23">
        <f t="shared" si="0"/>
        <v>150000</v>
      </c>
      <c r="K51" s="64"/>
      <c r="L51" s="84" t="b">
        <v>1</v>
      </c>
    </row>
    <row r="52" spans="2:12" ht="15" x14ac:dyDescent="0.25">
      <c r="B52" s="91">
        <v>45889</v>
      </c>
      <c r="C52" s="63" t="s">
        <v>401</v>
      </c>
      <c r="D52" s="19" t="s">
        <v>19</v>
      </c>
      <c r="E52" s="69"/>
      <c r="F52" s="69"/>
      <c r="G52" s="20" t="s">
        <v>30</v>
      </c>
      <c r="H52" s="71">
        <v>150000</v>
      </c>
      <c r="I52" s="60">
        <v>0</v>
      </c>
      <c r="J52" s="23">
        <f t="shared" si="0"/>
        <v>150000</v>
      </c>
      <c r="K52" s="64"/>
      <c r="L52" s="84" t="b">
        <v>1</v>
      </c>
    </row>
    <row r="53" spans="2:12" ht="15" x14ac:dyDescent="0.25">
      <c r="B53" s="91">
        <v>45891</v>
      </c>
      <c r="C53" s="63" t="s">
        <v>398</v>
      </c>
      <c r="D53" s="19" t="s">
        <v>15</v>
      </c>
      <c r="E53" s="69"/>
      <c r="F53" s="69"/>
      <c r="G53" s="20" t="s">
        <v>17</v>
      </c>
      <c r="H53" s="71">
        <v>1500000</v>
      </c>
      <c r="I53" s="60">
        <v>0</v>
      </c>
      <c r="J53" s="23">
        <f t="shared" si="0"/>
        <v>1500000</v>
      </c>
      <c r="K53" s="64"/>
      <c r="L53" s="84" t="b">
        <v>1</v>
      </c>
    </row>
    <row r="54" spans="2:12" ht="15" x14ac:dyDescent="0.25">
      <c r="B54" s="91"/>
      <c r="C54" s="85" t="s">
        <v>148</v>
      </c>
      <c r="D54" s="31"/>
      <c r="E54" s="32"/>
      <c r="F54" s="33"/>
      <c r="G54" s="32" t="s">
        <v>33</v>
      </c>
      <c r="H54" s="34"/>
      <c r="I54" s="35"/>
      <c r="J54" s="36"/>
      <c r="K54" s="37">
        <v>51500</v>
      </c>
      <c r="L54" s="38"/>
    </row>
    <row r="55" spans="2:12" ht="15" x14ac:dyDescent="0.25">
      <c r="B55" s="91"/>
      <c r="C55" s="63" t="s">
        <v>401</v>
      </c>
      <c r="D55" s="19" t="s">
        <v>15</v>
      </c>
      <c r="E55" s="69"/>
      <c r="F55" s="69"/>
      <c r="G55" s="20" t="s">
        <v>17</v>
      </c>
      <c r="H55" s="71">
        <v>750000</v>
      </c>
      <c r="I55" s="60">
        <v>0</v>
      </c>
      <c r="J55" s="23">
        <f>SUM(H55:I55)</f>
        <v>750000</v>
      </c>
      <c r="K55" s="64"/>
      <c r="L55" s="84" t="b">
        <v>1</v>
      </c>
    </row>
    <row r="56" spans="2:12" ht="15" x14ac:dyDescent="0.25">
      <c r="B56" s="91">
        <v>45892</v>
      </c>
      <c r="C56" s="30" t="s">
        <v>29</v>
      </c>
      <c r="D56" s="31"/>
      <c r="E56" s="93"/>
      <c r="F56" s="33"/>
      <c r="G56" s="32" t="s">
        <v>33</v>
      </c>
      <c r="H56" s="34"/>
      <c r="I56" s="35"/>
      <c r="J56" s="36"/>
      <c r="K56" s="37">
        <v>1031500</v>
      </c>
      <c r="L56" s="38"/>
    </row>
    <row r="57" spans="2:12" ht="15" x14ac:dyDescent="0.25">
      <c r="B57" s="91"/>
      <c r="C57" s="30" t="s">
        <v>29</v>
      </c>
      <c r="D57" s="31"/>
      <c r="E57" s="93"/>
      <c r="F57" s="33"/>
      <c r="G57" s="32" t="s">
        <v>33</v>
      </c>
      <c r="H57" s="34"/>
      <c r="I57" s="35"/>
      <c r="J57" s="36"/>
      <c r="K57" s="37">
        <v>6400000</v>
      </c>
      <c r="L57" s="38"/>
    </row>
    <row r="58" spans="2:12" ht="15" x14ac:dyDescent="0.25">
      <c r="B58" s="91"/>
      <c r="C58" s="30" t="s">
        <v>29</v>
      </c>
      <c r="D58" s="31"/>
      <c r="E58" s="128"/>
      <c r="F58" s="129"/>
      <c r="G58" s="32" t="s">
        <v>33</v>
      </c>
      <c r="H58" s="130"/>
      <c r="I58" s="35"/>
      <c r="J58" s="36"/>
      <c r="K58" s="37">
        <v>6155500</v>
      </c>
      <c r="L58" s="38"/>
    </row>
    <row r="59" spans="2:12" ht="15" x14ac:dyDescent="0.25">
      <c r="B59" s="91">
        <v>45895</v>
      </c>
      <c r="C59" s="30" t="s">
        <v>402</v>
      </c>
      <c r="D59" s="31"/>
      <c r="E59" s="128"/>
      <c r="F59" s="129"/>
      <c r="G59" s="32" t="s">
        <v>33</v>
      </c>
      <c r="H59" s="130"/>
      <c r="I59" s="35"/>
      <c r="J59" s="36"/>
      <c r="K59" s="37">
        <v>10006500</v>
      </c>
      <c r="L59" s="38"/>
    </row>
    <row r="60" spans="2:12" ht="15" x14ac:dyDescent="0.25">
      <c r="B60" s="91"/>
      <c r="C60" s="30" t="s">
        <v>29</v>
      </c>
      <c r="D60" s="31"/>
      <c r="E60" s="128"/>
      <c r="F60" s="129"/>
      <c r="G60" s="32" t="s">
        <v>33</v>
      </c>
      <c r="H60" s="130"/>
      <c r="I60" s="35"/>
      <c r="J60" s="36"/>
      <c r="K60" s="37">
        <v>2506500</v>
      </c>
      <c r="L60" s="38"/>
    </row>
    <row r="61" spans="2:12" ht="15" x14ac:dyDescent="0.25">
      <c r="B61" s="91">
        <v>45897</v>
      </c>
      <c r="C61" s="30" t="s">
        <v>32</v>
      </c>
      <c r="D61" s="31"/>
      <c r="E61" s="128"/>
      <c r="F61" s="129"/>
      <c r="G61" s="32" t="s">
        <v>33</v>
      </c>
      <c r="H61" s="130"/>
      <c r="I61" s="35"/>
      <c r="J61" s="36"/>
      <c r="K61" s="37">
        <v>500000</v>
      </c>
      <c r="L61" s="38"/>
    </row>
    <row r="62" spans="2:12" ht="15" x14ac:dyDescent="0.25">
      <c r="B62" s="91"/>
      <c r="C62" s="30" t="s">
        <v>322</v>
      </c>
      <c r="D62" s="31"/>
      <c r="E62" s="128"/>
      <c r="F62" s="129"/>
      <c r="G62" s="32" t="s">
        <v>33</v>
      </c>
      <c r="H62" s="130"/>
      <c r="I62" s="35"/>
      <c r="J62" s="36"/>
      <c r="K62" s="37">
        <v>80000</v>
      </c>
      <c r="L62" s="38"/>
    </row>
    <row r="63" spans="2:12" ht="15" x14ac:dyDescent="0.25">
      <c r="B63" s="91"/>
      <c r="C63" s="30" t="s">
        <v>322</v>
      </c>
      <c r="D63" s="31"/>
      <c r="E63" s="128"/>
      <c r="F63" s="129"/>
      <c r="G63" s="32" t="s">
        <v>33</v>
      </c>
      <c r="H63" s="130"/>
      <c r="I63" s="35"/>
      <c r="J63" s="36"/>
      <c r="K63" s="37">
        <v>50000</v>
      </c>
      <c r="L63" s="38"/>
    </row>
    <row r="64" spans="2:12" ht="15" x14ac:dyDescent="0.25">
      <c r="B64" s="91">
        <v>45898</v>
      </c>
      <c r="C64" s="63" t="s">
        <v>330</v>
      </c>
      <c r="D64" s="19" t="s">
        <v>15</v>
      </c>
      <c r="E64" s="69"/>
      <c r="F64" s="69"/>
      <c r="G64" s="20" t="s">
        <v>17</v>
      </c>
      <c r="H64" s="71">
        <v>750000</v>
      </c>
      <c r="I64" s="60">
        <v>0</v>
      </c>
      <c r="J64" s="23">
        <f>SUM(H64:I64)</f>
        <v>750000</v>
      </c>
      <c r="K64" s="64"/>
      <c r="L64" s="84" t="b">
        <v>1</v>
      </c>
    </row>
    <row r="65" spans="2:12" ht="15" x14ac:dyDescent="0.25">
      <c r="B65" s="91"/>
      <c r="C65" s="30" t="s">
        <v>322</v>
      </c>
      <c r="D65" s="31"/>
      <c r="E65" s="128"/>
      <c r="F65" s="129"/>
      <c r="G65" s="32" t="s">
        <v>33</v>
      </c>
      <c r="H65" s="130"/>
      <c r="I65" s="35"/>
      <c r="J65" s="36"/>
      <c r="K65" s="37">
        <v>37500</v>
      </c>
      <c r="L65" s="38"/>
    </row>
    <row r="66" spans="2:12" ht="15" x14ac:dyDescent="0.25">
      <c r="B66" s="91">
        <v>45899</v>
      </c>
      <c r="C66" s="63" t="s">
        <v>403</v>
      </c>
      <c r="D66" s="19" t="s">
        <v>19</v>
      </c>
      <c r="E66" s="69"/>
      <c r="F66" s="69"/>
      <c r="G66" s="20" t="s">
        <v>17</v>
      </c>
      <c r="H66" s="71">
        <v>150000</v>
      </c>
      <c r="I66" s="60">
        <v>0</v>
      </c>
      <c r="J66" s="23">
        <f>SUM(H66:I66)</f>
        <v>150000</v>
      </c>
      <c r="K66" s="64"/>
      <c r="L66" s="84" t="b">
        <v>1</v>
      </c>
    </row>
    <row r="67" spans="2:12" ht="15" x14ac:dyDescent="0.25">
      <c r="B67" s="91"/>
      <c r="C67" s="63" t="s">
        <v>319</v>
      </c>
      <c r="D67" s="19" t="s">
        <v>15</v>
      </c>
      <c r="E67" s="69"/>
      <c r="F67" s="69" t="s">
        <v>27</v>
      </c>
      <c r="G67" s="20" t="s">
        <v>17</v>
      </c>
      <c r="H67" s="71">
        <v>400000</v>
      </c>
      <c r="I67" s="60">
        <v>0</v>
      </c>
      <c r="J67" s="23">
        <f>SUM(H67:I67)</f>
        <v>400000</v>
      </c>
      <c r="K67" s="64"/>
      <c r="L67" s="84" t="b">
        <v>1</v>
      </c>
    </row>
    <row r="68" spans="2:12" ht="15" x14ac:dyDescent="0.25">
      <c r="B68" s="91"/>
      <c r="C68" s="30" t="s">
        <v>322</v>
      </c>
      <c r="D68" s="31"/>
      <c r="E68" s="128"/>
      <c r="F68" s="129"/>
      <c r="G68" s="32" t="s">
        <v>33</v>
      </c>
      <c r="H68" s="130"/>
      <c r="I68" s="35"/>
      <c r="J68" s="36"/>
      <c r="K68" s="37">
        <v>20000</v>
      </c>
      <c r="L68" s="38"/>
    </row>
    <row r="69" spans="2:12" ht="15" x14ac:dyDescent="0.25">
      <c r="B69" s="285" t="s">
        <v>34</v>
      </c>
      <c r="C69" s="273"/>
      <c r="D69" s="274"/>
      <c r="E69" s="286" t="s">
        <v>35</v>
      </c>
      <c r="F69" s="273"/>
      <c r="G69" s="274"/>
    </row>
    <row r="70" spans="2:12" ht="15" x14ac:dyDescent="0.25">
      <c r="B70" s="287" t="s">
        <v>36</v>
      </c>
      <c r="C70" s="288"/>
      <c r="D70" s="62">
        <f>SUMIF(D7:D68,D8,J7:J78)</f>
        <v>3900000</v>
      </c>
      <c r="E70" s="289" t="s">
        <v>37</v>
      </c>
      <c r="F70" s="290"/>
      <c r="G70" s="40">
        <f>SUMIF(G7:G68,G10,K7:K77)</f>
        <v>68556802</v>
      </c>
    </row>
    <row r="71" spans="2:12" ht="15" x14ac:dyDescent="0.25">
      <c r="B71" s="280" t="s">
        <v>38</v>
      </c>
      <c r="C71" s="281"/>
      <c r="D71" s="41">
        <f>SUMIF(D7:D68,D12,J7:J77)</f>
        <v>8450000</v>
      </c>
      <c r="E71" s="280" t="s">
        <v>39</v>
      </c>
      <c r="F71" s="281"/>
      <c r="G71" s="42"/>
    </row>
    <row r="72" spans="2:12" ht="15" x14ac:dyDescent="0.25">
      <c r="B72" s="280" t="s">
        <v>40</v>
      </c>
      <c r="C72" s="281"/>
      <c r="D72" s="43">
        <f>SUMIF(D7:D68,D45,J7:J76)</f>
        <v>750000</v>
      </c>
      <c r="E72" s="280" t="s">
        <v>41</v>
      </c>
      <c r="F72" s="281"/>
      <c r="G72" s="44">
        <v>24360000</v>
      </c>
    </row>
    <row r="73" spans="2:12" ht="15" x14ac:dyDescent="0.25">
      <c r="B73" s="280" t="s">
        <v>42</v>
      </c>
      <c r="C73" s="281"/>
      <c r="D73" s="43">
        <f>SUMIF(D7:D68,D13,J7:J76)</f>
        <v>7450000</v>
      </c>
      <c r="E73" s="280" t="s">
        <v>71</v>
      </c>
      <c r="F73" s="281"/>
      <c r="G73" s="46">
        <f>SUM(K19:K33)</f>
        <v>19775000</v>
      </c>
    </row>
    <row r="74" spans="2:12" ht="15" x14ac:dyDescent="0.25">
      <c r="B74" s="299" t="s">
        <v>72</v>
      </c>
      <c r="C74" s="300"/>
      <c r="D74" s="119">
        <v>21572529</v>
      </c>
      <c r="E74" s="280"/>
      <c r="F74" s="281"/>
      <c r="G74" s="46"/>
    </row>
    <row r="75" spans="2:12" ht="15" x14ac:dyDescent="0.25">
      <c r="B75" s="302" t="s">
        <v>44</v>
      </c>
      <c r="C75" s="303"/>
      <c r="D75" s="47">
        <f>SUM(D70:D73)</f>
        <v>20550000</v>
      </c>
      <c r="E75" s="282" t="s">
        <v>45</v>
      </c>
      <c r="F75" s="274"/>
      <c r="G75" s="131">
        <f>SUM(G70:G73)</f>
        <v>112691802</v>
      </c>
    </row>
    <row r="76" spans="2:12" ht="15" x14ac:dyDescent="0.25">
      <c r="B76" s="264" t="s">
        <v>46</v>
      </c>
      <c r="C76" s="265"/>
      <c r="D76" s="265"/>
      <c r="E76" s="265"/>
      <c r="F76" s="265"/>
      <c r="G76" s="266"/>
    </row>
    <row r="77" spans="2:12" ht="12.75" x14ac:dyDescent="0.2">
      <c r="B77" s="275"/>
      <c r="C77" s="268"/>
      <c r="D77" s="276"/>
      <c r="E77" s="265"/>
      <c r="F77" s="265"/>
      <c r="G77" s="266"/>
    </row>
    <row r="78" spans="2:12" ht="15" x14ac:dyDescent="0.25">
      <c r="B78" s="264" t="s">
        <v>48</v>
      </c>
      <c r="C78" s="265"/>
      <c r="D78" s="265"/>
      <c r="E78" s="265"/>
      <c r="F78" s="265"/>
      <c r="G78" s="266"/>
    </row>
    <row r="79" spans="2:12" ht="15" x14ac:dyDescent="0.25">
      <c r="B79" s="277"/>
      <c r="C79" s="268"/>
      <c r="D79" s="278"/>
      <c r="E79" s="265"/>
      <c r="F79" s="265"/>
      <c r="G79" s="266"/>
    </row>
    <row r="80" spans="2:12" ht="15" x14ac:dyDescent="0.25">
      <c r="B80" s="267" t="s">
        <v>75</v>
      </c>
      <c r="C80" s="268"/>
      <c r="D80" s="279">
        <f>'JULI 2025'!O70</f>
        <v>-170074942</v>
      </c>
      <c r="E80" s="265"/>
      <c r="F80" s="265"/>
      <c r="G80" s="266"/>
    </row>
    <row r="81" spans="2:7" ht="15" x14ac:dyDescent="0.25">
      <c r="B81" s="267" t="s">
        <v>51</v>
      </c>
      <c r="C81" s="268"/>
      <c r="D81" s="269">
        <v>0</v>
      </c>
      <c r="E81" s="265"/>
      <c r="F81" s="265"/>
      <c r="G81" s="266"/>
    </row>
    <row r="82" spans="2:7" ht="15" x14ac:dyDescent="0.25">
      <c r="B82" s="50" t="s">
        <v>194</v>
      </c>
      <c r="C82" s="51"/>
      <c r="D82" s="269">
        <v>0</v>
      </c>
      <c r="E82" s="265"/>
      <c r="F82" s="265"/>
      <c r="G82" s="266"/>
    </row>
    <row r="83" spans="2:7" ht="15" x14ac:dyDescent="0.25">
      <c r="B83" s="270" t="s">
        <v>53</v>
      </c>
      <c r="C83" s="271"/>
      <c r="D83" s="272">
        <f>(D80+D81-D82)</f>
        <v>-170074942</v>
      </c>
      <c r="E83" s="273"/>
      <c r="F83" s="273"/>
      <c r="G83" s="274"/>
    </row>
  </sheetData>
  <mergeCells count="28">
    <mergeCell ref="E71:F71"/>
    <mergeCell ref="E72:F72"/>
    <mergeCell ref="L5:L6"/>
    <mergeCell ref="B69:D69"/>
    <mergeCell ref="E69:G69"/>
    <mergeCell ref="B70:C70"/>
    <mergeCell ref="E70:F70"/>
    <mergeCell ref="B71:C71"/>
    <mergeCell ref="B72:C72"/>
    <mergeCell ref="B73:C73"/>
    <mergeCell ref="E73:F73"/>
    <mergeCell ref="B74:C74"/>
    <mergeCell ref="E74:F74"/>
    <mergeCell ref="B75:C75"/>
    <mergeCell ref="E75:F75"/>
    <mergeCell ref="B76:G76"/>
    <mergeCell ref="B81:C81"/>
    <mergeCell ref="D81:G81"/>
    <mergeCell ref="D82:G82"/>
    <mergeCell ref="B83:C83"/>
    <mergeCell ref="D83:G83"/>
    <mergeCell ref="B77:C77"/>
    <mergeCell ref="D77:G77"/>
    <mergeCell ref="B78:G78"/>
    <mergeCell ref="B79:C79"/>
    <mergeCell ref="D79:G79"/>
    <mergeCell ref="B80:C80"/>
    <mergeCell ref="D80:G80"/>
  </mergeCells>
  <dataValidations count="4">
    <dataValidation type="list" allowBlank="1" sqref="G7:G68" xr:uid="{00000000-0002-0000-1200-000000000000}">
      <formula1>"KAS,BCA,BRI,BNI,BNI CV,BNI PSU,GOPAY,BNI VA,PUSAT,KAS AKBID"</formula1>
    </dataValidation>
    <dataValidation type="list" allowBlank="1" sqref="D7:D8 D12:D13 D15:D17 D34:D38" xr:uid="{00000000-0002-0000-1200-000001000000}">
      <formula1>"Pendaftaran,Herregistrasi,Konversi,Angsuran,KRS,Martikulasi,Biaya Cetak,Biaya Cuti,Operasional,Atribut,SGS,Dana Dinas,Seragam,Biaya Praktik"</formula1>
    </dataValidation>
    <dataValidation type="list" allowBlank="1" sqref="D9:D11 D14 D18:D33 D39:D43 D54 D56:D63 D65 D68" xr:uid="{00000000-0002-0000-1200-000002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D44:D53 D55 D64 D66:D67" xr:uid="{00000000-0002-0000-1200-000003000000}">
      <formula1>"Pendaftaran,Herregistrasi,Konversi,Angsuran,KRS,Martikulasi,Biaya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AE61"/>
  <sheetViews>
    <sheetView workbookViewId="0"/>
  </sheetViews>
  <sheetFormatPr defaultColWidth="12.5703125" defaultRowHeight="15.75" customHeight="1" x14ac:dyDescent="0.2"/>
  <cols>
    <col min="1" max="1" width="4.5703125" customWidth="1"/>
    <col min="3" max="3" width="33.42578125" customWidth="1"/>
    <col min="4" max="4" width="14.85546875" customWidth="1"/>
    <col min="5" max="5" width="19.7109375" customWidth="1"/>
    <col min="14" max="14" width="24.85546875" customWidth="1"/>
    <col min="15" max="15" width="15.4257812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404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45901</v>
      </c>
      <c r="C7" s="63" t="s">
        <v>405</v>
      </c>
      <c r="D7" s="132" t="s">
        <v>15</v>
      </c>
      <c r="E7" s="69"/>
      <c r="F7" s="69"/>
      <c r="G7" s="69" t="s">
        <v>17</v>
      </c>
      <c r="H7" s="71">
        <v>750000</v>
      </c>
      <c r="I7" s="60">
        <v>0</v>
      </c>
      <c r="J7" s="23">
        <f>SUM(H7:I7)</f>
        <v>750000</v>
      </c>
      <c r="K7" s="64"/>
      <c r="L7" s="84" t="b">
        <v>1</v>
      </c>
    </row>
    <row r="8" spans="1:31" ht="15.75" customHeight="1" x14ac:dyDescent="0.25">
      <c r="B8" s="91"/>
      <c r="C8" s="85" t="s">
        <v>58</v>
      </c>
      <c r="D8" s="31"/>
      <c r="E8" s="32"/>
      <c r="F8" s="33"/>
      <c r="G8" s="32" t="s">
        <v>33</v>
      </c>
      <c r="H8" s="34"/>
      <c r="I8" s="35"/>
      <c r="J8" s="36"/>
      <c r="K8" s="37">
        <v>407950</v>
      </c>
      <c r="L8" s="38"/>
    </row>
    <row r="9" spans="1:31" ht="15.75" customHeight="1" x14ac:dyDescent="0.25">
      <c r="B9" s="17">
        <v>45902</v>
      </c>
      <c r="C9" s="63" t="s">
        <v>396</v>
      </c>
      <c r="D9" s="132" t="s">
        <v>15</v>
      </c>
      <c r="E9" s="69"/>
      <c r="F9" s="69"/>
      <c r="G9" s="69" t="s">
        <v>30</v>
      </c>
      <c r="H9" s="71">
        <v>750000</v>
      </c>
      <c r="I9" s="60">
        <v>0</v>
      </c>
      <c r="J9" s="23">
        <f>SUM(H9:I9)</f>
        <v>750000</v>
      </c>
      <c r="K9" s="64"/>
      <c r="L9" s="84" t="b">
        <v>0</v>
      </c>
    </row>
    <row r="10" spans="1:31" ht="15.75" customHeight="1" x14ac:dyDescent="0.25">
      <c r="B10" s="91"/>
      <c r="C10" s="63" t="s">
        <v>351</v>
      </c>
      <c r="D10" s="132" t="s">
        <v>15</v>
      </c>
      <c r="E10" s="69"/>
      <c r="F10" s="69"/>
      <c r="G10" s="69" t="s">
        <v>17</v>
      </c>
      <c r="H10" s="71">
        <v>1500000</v>
      </c>
      <c r="I10" s="60">
        <v>0</v>
      </c>
      <c r="J10" s="23">
        <f>SUM(H10:I10)</f>
        <v>1500000</v>
      </c>
      <c r="K10" s="64"/>
      <c r="L10" s="84" t="b">
        <v>1</v>
      </c>
    </row>
    <row r="11" spans="1:31" ht="15.75" customHeight="1" x14ac:dyDescent="0.25">
      <c r="B11" s="91"/>
      <c r="C11" s="30" t="s">
        <v>406</v>
      </c>
      <c r="D11" s="133"/>
      <c r="E11" s="134"/>
      <c r="F11" s="129"/>
      <c r="G11" s="32" t="s">
        <v>33</v>
      </c>
      <c r="H11" s="130"/>
      <c r="I11" s="135"/>
      <c r="J11" s="136"/>
      <c r="K11" s="37">
        <v>4865000</v>
      </c>
      <c r="L11" s="38"/>
    </row>
    <row r="12" spans="1:31" ht="15.75" customHeight="1" x14ac:dyDescent="0.25">
      <c r="B12" s="91"/>
      <c r="C12" s="85" t="s">
        <v>198</v>
      </c>
      <c r="D12" s="31"/>
      <c r="E12" s="32"/>
      <c r="F12" s="33"/>
      <c r="G12" s="32" t="s">
        <v>33</v>
      </c>
      <c r="H12" s="34"/>
      <c r="I12" s="35"/>
      <c r="J12" s="36"/>
      <c r="K12" s="37">
        <v>500000</v>
      </c>
      <c r="L12" s="38"/>
    </row>
    <row r="13" spans="1:31" ht="15.75" customHeight="1" x14ac:dyDescent="0.25">
      <c r="B13" s="91">
        <v>45903</v>
      </c>
      <c r="C13" s="85" t="s">
        <v>32</v>
      </c>
      <c r="D13" s="31"/>
      <c r="E13" s="32"/>
      <c r="F13" s="33"/>
      <c r="G13" s="32" t="s">
        <v>33</v>
      </c>
      <c r="H13" s="34"/>
      <c r="I13" s="35"/>
      <c r="J13" s="36"/>
      <c r="K13" s="37">
        <v>907678</v>
      </c>
      <c r="L13" s="38"/>
    </row>
    <row r="14" spans="1:31" ht="15.75" customHeight="1" x14ac:dyDescent="0.25">
      <c r="B14" s="91">
        <v>45905</v>
      </c>
      <c r="C14" s="85" t="s">
        <v>109</v>
      </c>
      <c r="D14" s="31"/>
      <c r="E14" s="93"/>
      <c r="F14" s="33"/>
      <c r="G14" s="32" t="s">
        <v>33</v>
      </c>
      <c r="H14" s="34"/>
      <c r="I14" s="35"/>
      <c r="J14" s="36"/>
      <c r="K14" s="37">
        <v>100000</v>
      </c>
      <c r="L14" s="38"/>
    </row>
    <row r="15" spans="1:31" ht="15.75" customHeight="1" x14ac:dyDescent="0.25">
      <c r="B15" s="91"/>
      <c r="C15" s="85" t="s">
        <v>198</v>
      </c>
      <c r="D15" s="31"/>
      <c r="E15" s="32"/>
      <c r="F15" s="33"/>
      <c r="G15" s="32" t="s">
        <v>33</v>
      </c>
      <c r="H15" s="34"/>
      <c r="I15" s="35"/>
      <c r="J15" s="36"/>
      <c r="K15" s="37">
        <v>500000</v>
      </c>
      <c r="L15" s="38"/>
    </row>
    <row r="16" spans="1:31" ht="15.75" customHeight="1" x14ac:dyDescent="0.25">
      <c r="B16" s="68" t="s">
        <v>407</v>
      </c>
      <c r="C16" s="30" t="s">
        <v>408</v>
      </c>
      <c r="D16" s="133"/>
      <c r="E16" s="134"/>
      <c r="F16" s="129"/>
      <c r="G16" s="32" t="s">
        <v>33</v>
      </c>
      <c r="H16" s="130"/>
      <c r="I16" s="135"/>
      <c r="J16" s="136"/>
      <c r="K16" s="37">
        <v>5376000</v>
      </c>
      <c r="L16" s="38"/>
    </row>
    <row r="17" spans="1:31" ht="15.75" customHeight="1" x14ac:dyDescent="0.25">
      <c r="B17" s="68"/>
      <c r="C17" s="30" t="s">
        <v>409</v>
      </c>
      <c r="D17" s="133"/>
      <c r="E17" s="134"/>
      <c r="F17" s="129"/>
      <c r="G17" s="32" t="s">
        <v>33</v>
      </c>
      <c r="H17" s="130"/>
      <c r="I17" s="135"/>
      <c r="J17" s="136"/>
      <c r="K17" s="37">
        <v>4200000</v>
      </c>
      <c r="L17" s="38"/>
    </row>
    <row r="18" spans="1:31" ht="15.75" customHeight="1" x14ac:dyDescent="0.25">
      <c r="B18" s="68" t="s">
        <v>410</v>
      </c>
      <c r="C18" s="63" t="s">
        <v>411</v>
      </c>
      <c r="D18" s="132" t="s">
        <v>19</v>
      </c>
      <c r="E18" s="69"/>
      <c r="F18" s="69"/>
      <c r="G18" s="69" t="s">
        <v>17</v>
      </c>
      <c r="H18" s="71">
        <v>150000</v>
      </c>
      <c r="I18" s="60">
        <v>-50000</v>
      </c>
      <c r="J18" s="23">
        <f>SUM(H18:I18)</f>
        <v>100000</v>
      </c>
      <c r="K18" s="64"/>
      <c r="L18" s="84" t="b">
        <v>1</v>
      </c>
    </row>
    <row r="19" spans="1:31" ht="15.75" customHeight="1" x14ac:dyDescent="0.25">
      <c r="B19" s="68" t="s">
        <v>412</v>
      </c>
      <c r="C19" s="63" t="s">
        <v>413</v>
      </c>
      <c r="D19" s="132" t="s">
        <v>19</v>
      </c>
      <c r="E19" s="69"/>
      <c r="F19" s="69"/>
      <c r="G19" s="69" t="s">
        <v>17</v>
      </c>
      <c r="H19" s="71">
        <v>150000</v>
      </c>
      <c r="I19" s="60">
        <v>-50000</v>
      </c>
      <c r="J19" s="23">
        <f>SUM(H19:I19)</f>
        <v>100000</v>
      </c>
      <c r="K19" s="64"/>
      <c r="L19" s="84" t="b">
        <v>1</v>
      </c>
    </row>
    <row r="20" spans="1:31" ht="15.75" customHeight="1" x14ac:dyDescent="0.25">
      <c r="B20" s="68" t="s">
        <v>414</v>
      </c>
      <c r="C20" s="63" t="s">
        <v>415</v>
      </c>
      <c r="D20" s="132" t="s">
        <v>19</v>
      </c>
      <c r="E20" s="69"/>
      <c r="F20" s="69"/>
      <c r="G20" s="69" t="s">
        <v>17</v>
      </c>
      <c r="H20" s="71">
        <v>150000</v>
      </c>
      <c r="I20" s="60">
        <v>-50000</v>
      </c>
      <c r="J20" s="23">
        <f>SUM(H20:I20)</f>
        <v>100000</v>
      </c>
      <c r="K20" s="64"/>
      <c r="L20" s="84" t="b">
        <v>1</v>
      </c>
    </row>
    <row r="21" spans="1:31" ht="15.75" customHeight="1" x14ac:dyDescent="0.25">
      <c r="B21" s="91"/>
      <c r="C21" s="63" t="s">
        <v>416</v>
      </c>
      <c r="D21" s="132" t="s">
        <v>56</v>
      </c>
      <c r="E21" s="20" t="s">
        <v>371</v>
      </c>
      <c r="F21" s="69"/>
      <c r="G21" s="69" t="s">
        <v>65</v>
      </c>
      <c r="H21" s="71">
        <v>650000</v>
      </c>
      <c r="I21" s="60">
        <v>0</v>
      </c>
      <c r="J21" s="23">
        <f>SUM(H21:I21)</f>
        <v>650000</v>
      </c>
      <c r="K21" s="64"/>
      <c r="L21" s="84" t="b">
        <v>1</v>
      </c>
    </row>
    <row r="22" spans="1:31" ht="15.75" customHeight="1" x14ac:dyDescent="0.25">
      <c r="B22" s="91"/>
      <c r="C22" s="63" t="s">
        <v>416</v>
      </c>
      <c r="D22" s="132" t="s">
        <v>106</v>
      </c>
      <c r="E22" s="69" t="s">
        <v>417</v>
      </c>
      <c r="F22" s="69" t="s">
        <v>84</v>
      </c>
      <c r="G22" s="69" t="s">
        <v>65</v>
      </c>
      <c r="H22" s="71">
        <v>350000</v>
      </c>
      <c r="I22" s="60">
        <v>0</v>
      </c>
      <c r="J22" s="23">
        <f>SUM(H22:I22)</f>
        <v>350000</v>
      </c>
      <c r="K22" s="64"/>
      <c r="L22" s="84" t="b">
        <v>1</v>
      </c>
    </row>
    <row r="23" spans="1:31" ht="15" x14ac:dyDescent="0.25">
      <c r="B23" s="91"/>
      <c r="C23" s="30" t="s">
        <v>418</v>
      </c>
      <c r="D23" s="133"/>
      <c r="E23" s="134"/>
      <c r="F23" s="129"/>
      <c r="G23" s="32" t="s">
        <v>33</v>
      </c>
      <c r="H23" s="130"/>
      <c r="I23" s="135"/>
      <c r="J23" s="136"/>
      <c r="K23" s="37">
        <v>794000</v>
      </c>
      <c r="L23" s="38"/>
    </row>
    <row r="24" spans="1:31" ht="15" x14ac:dyDescent="0.25">
      <c r="B24" s="68" t="s">
        <v>419</v>
      </c>
      <c r="C24" s="63" t="s">
        <v>335</v>
      </c>
      <c r="D24" s="132" t="s">
        <v>15</v>
      </c>
      <c r="E24" s="69"/>
      <c r="F24" s="69" t="s">
        <v>86</v>
      </c>
      <c r="G24" s="69" t="s">
        <v>17</v>
      </c>
      <c r="H24" s="71">
        <v>1000000</v>
      </c>
      <c r="I24" s="60">
        <v>0</v>
      </c>
      <c r="J24" s="23">
        <f>SUM(H24:I24)</f>
        <v>1000000</v>
      </c>
      <c r="K24" s="64"/>
      <c r="L24" s="84" t="b">
        <v>1</v>
      </c>
    </row>
    <row r="25" spans="1:31" ht="15" x14ac:dyDescent="0.25">
      <c r="B25" s="68"/>
      <c r="C25" s="63" t="s">
        <v>420</v>
      </c>
      <c r="D25" s="132" t="s">
        <v>56</v>
      </c>
      <c r="E25" s="20" t="s">
        <v>371</v>
      </c>
      <c r="F25" s="69"/>
      <c r="G25" s="69" t="s">
        <v>65</v>
      </c>
      <c r="H25" s="71">
        <v>650000</v>
      </c>
      <c r="I25" s="60">
        <v>0</v>
      </c>
      <c r="J25" s="23">
        <f>SUM(H25:I25)</f>
        <v>650000</v>
      </c>
      <c r="K25" s="64"/>
      <c r="L25" s="84" t="b">
        <v>1</v>
      </c>
    </row>
    <row r="26" spans="1:31" ht="15" x14ac:dyDescent="0.25">
      <c r="B26" s="68"/>
      <c r="C26" s="30" t="s">
        <v>421</v>
      </c>
      <c r="D26" s="133"/>
      <c r="E26" s="134"/>
      <c r="F26" s="129"/>
      <c r="G26" s="32" t="s">
        <v>33</v>
      </c>
      <c r="H26" s="130"/>
      <c r="I26" s="135"/>
      <c r="J26" s="136"/>
      <c r="K26" s="37">
        <v>6041000</v>
      </c>
      <c r="L26" s="38"/>
    </row>
    <row r="27" spans="1:31" ht="15" x14ac:dyDescent="0.25">
      <c r="B27" s="68" t="s">
        <v>422</v>
      </c>
      <c r="C27" s="63" t="s">
        <v>413</v>
      </c>
      <c r="D27" s="132" t="s">
        <v>15</v>
      </c>
      <c r="E27" s="69"/>
      <c r="F27" s="69" t="s">
        <v>84</v>
      </c>
      <c r="G27" s="69" t="s">
        <v>17</v>
      </c>
      <c r="H27" s="71">
        <v>700000</v>
      </c>
      <c r="I27" s="60">
        <v>0</v>
      </c>
      <c r="J27" s="23">
        <f>SUM(H27:I27)</f>
        <v>700000</v>
      </c>
      <c r="K27" s="64"/>
      <c r="L27" s="84" t="b">
        <v>1</v>
      </c>
    </row>
    <row r="28" spans="1:31" ht="15" x14ac:dyDescent="0.25">
      <c r="A28" s="137"/>
      <c r="B28" s="132"/>
      <c r="C28" s="138" t="s">
        <v>347</v>
      </c>
      <c r="D28" s="132" t="s">
        <v>56</v>
      </c>
      <c r="E28" s="20" t="s">
        <v>208</v>
      </c>
      <c r="F28" s="69"/>
      <c r="G28" s="69" t="s">
        <v>65</v>
      </c>
      <c r="H28" s="139">
        <v>650000</v>
      </c>
      <c r="I28" s="60">
        <v>0</v>
      </c>
      <c r="J28" s="23">
        <f>SUM(H28:I28)</f>
        <v>650000</v>
      </c>
      <c r="K28" s="140"/>
      <c r="L28" s="141" t="b">
        <v>1</v>
      </c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</row>
    <row r="29" spans="1:31" ht="15" x14ac:dyDescent="0.25">
      <c r="B29" s="68"/>
      <c r="C29" s="63" t="s">
        <v>399</v>
      </c>
      <c r="D29" s="132" t="s">
        <v>56</v>
      </c>
      <c r="E29" s="20" t="s">
        <v>176</v>
      </c>
      <c r="F29" s="69"/>
      <c r="G29" s="69" t="s">
        <v>65</v>
      </c>
      <c r="H29" s="71">
        <v>650000</v>
      </c>
      <c r="I29" s="60">
        <v>0</v>
      </c>
      <c r="J29" s="23">
        <f>SUM(H29:I29)</f>
        <v>650000</v>
      </c>
      <c r="K29" s="64"/>
      <c r="L29" s="84" t="b">
        <v>1</v>
      </c>
    </row>
    <row r="30" spans="1:31" ht="15" x14ac:dyDescent="0.25">
      <c r="B30" s="68"/>
      <c r="C30" s="30" t="s">
        <v>202</v>
      </c>
      <c r="D30" s="133"/>
      <c r="E30" s="134"/>
      <c r="F30" s="129"/>
      <c r="G30" s="32" t="s">
        <v>33</v>
      </c>
      <c r="H30" s="130"/>
      <c r="I30" s="135"/>
      <c r="J30" s="136"/>
      <c r="K30" s="37">
        <v>1260000</v>
      </c>
      <c r="L30" s="38"/>
    </row>
    <row r="31" spans="1:31" ht="15" x14ac:dyDescent="0.25">
      <c r="B31" s="68"/>
      <c r="C31" s="85" t="s">
        <v>29</v>
      </c>
      <c r="D31" s="31"/>
      <c r="E31" s="93"/>
      <c r="F31" s="33"/>
      <c r="G31" s="32" t="s">
        <v>33</v>
      </c>
      <c r="H31" s="34"/>
      <c r="I31" s="35"/>
      <c r="J31" s="36"/>
      <c r="K31" s="37">
        <v>1200000</v>
      </c>
      <c r="L31" s="38"/>
    </row>
    <row r="32" spans="1:31" ht="15" x14ac:dyDescent="0.25">
      <c r="B32" s="68"/>
      <c r="C32" s="30" t="s">
        <v>423</v>
      </c>
      <c r="D32" s="133"/>
      <c r="E32" s="134"/>
      <c r="F32" s="129"/>
      <c r="G32" s="32" t="s">
        <v>33</v>
      </c>
      <c r="H32" s="130"/>
      <c r="I32" s="135"/>
      <c r="J32" s="136"/>
      <c r="K32" s="37">
        <v>6000000</v>
      </c>
      <c r="L32" s="38"/>
    </row>
    <row r="33" spans="2:12" ht="15" x14ac:dyDescent="0.25">
      <c r="B33" s="68" t="s">
        <v>424</v>
      </c>
      <c r="C33" s="63" t="s">
        <v>425</v>
      </c>
      <c r="D33" s="132" t="s">
        <v>15</v>
      </c>
      <c r="E33" s="69"/>
      <c r="F33" s="69" t="s">
        <v>86</v>
      </c>
      <c r="G33" s="69" t="s">
        <v>17</v>
      </c>
      <c r="H33" s="71">
        <v>250000</v>
      </c>
      <c r="I33" s="60">
        <v>0</v>
      </c>
      <c r="J33" s="23">
        <f>SUM(H33:I33)</f>
        <v>250000</v>
      </c>
      <c r="K33" s="64"/>
      <c r="L33" s="84" t="b">
        <v>1</v>
      </c>
    </row>
    <row r="34" spans="2:12" ht="15" x14ac:dyDescent="0.25">
      <c r="B34" s="68"/>
      <c r="C34" s="85" t="s">
        <v>29</v>
      </c>
      <c r="D34" s="31"/>
      <c r="E34" s="93"/>
      <c r="F34" s="33"/>
      <c r="G34" s="32" t="s">
        <v>33</v>
      </c>
      <c r="H34" s="34"/>
      <c r="I34" s="35"/>
      <c r="J34" s="36"/>
      <c r="K34" s="37">
        <v>1200000</v>
      </c>
      <c r="L34" s="38"/>
    </row>
    <row r="35" spans="2:12" ht="15" x14ac:dyDescent="0.25">
      <c r="B35" s="68"/>
      <c r="C35" s="85" t="s">
        <v>29</v>
      </c>
      <c r="D35" s="31"/>
      <c r="E35" s="93"/>
      <c r="F35" s="33"/>
      <c r="G35" s="32" t="s">
        <v>33</v>
      </c>
      <c r="H35" s="34"/>
      <c r="I35" s="35"/>
      <c r="J35" s="36"/>
      <c r="K35" s="37">
        <v>10000000</v>
      </c>
      <c r="L35" s="38"/>
    </row>
    <row r="36" spans="2:12" ht="15" x14ac:dyDescent="0.25">
      <c r="B36" s="17">
        <v>45915</v>
      </c>
      <c r="C36" s="85" t="s">
        <v>426</v>
      </c>
      <c r="D36" s="133"/>
      <c r="E36" s="128"/>
      <c r="F36" s="129"/>
      <c r="G36" s="32" t="s">
        <v>33</v>
      </c>
      <c r="H36" s="130"/>
      <c r="I36" s="135"/>
      <c r="J36" s="136"/>
      <c r="K36" s="37">
        <v>24000</v>
      </c>
      <c r="L36" s="38"/>
    </row>
    <row r="37" spans="2:12" ht="15" x14ac:dyDescent="0.25">
      <c r="B37" s="68"/>
      <c r="C37" s="85" t="s">
        <v>29</v>
      </c>
      <c r="D37" s="31"/>
      <c r="E37" s="93"/>
      <c r="F37" s="33"/>
      <c r="G37" s="32" t="s">
        <v>33</v>
      </c>
      <c r="H37" s="34"/>
      <c r="I37" s="35"/>
      <c r="J37" s="36"/>
      <c r="K37" s="37">
        <v>360000</v>
      </c>
      <c r="L37" s="38"/>
    </row>
    <row r="38" spans="2:12" ht="15" x14ac:dyDescent="0.25">
      <c r="B38" s="68"/>
      <c r="C38" s="85" t="s">
        <v>29</v>
      </c>
      <c r="D38" s="31"/>
      <c r="E38" s="93"/>
      <c r="F38" s="33"/>
      <c r="G38" s="32" t="s">
        <v>33</v>
      </c>
      <c r="H38" s="34"/>
      <c r="I38" s="35"/>
      <c r="J38" s="36"/>
      <c r="K38" s="37">
        <v>107500</v>
      </c>
      <c r="L38" s="38"/>
    </row>
    <row r="39" spans="2:12" ht="15" x14ac:dyDescent="0.25">
      <c r="B39" s="68"/>
      <c r="C39" s="85" t="s">
        <v>29</v>
      </c>
      <c r="D39" s="31"/>
      <c r="E39" s="93"/>
      <c r="F39" s="33"/>
      <c r="G39" s="32" t="s">
        <v>33</v>
      </c>
      <c r="H39" s="34"/>
      <c r="I39" s="35"/>
      <c r="J39" s="36"/>
      <c r="K39" s="37">
        <v>680000</v>
      </c>
      <c r="L39" s="38"/>
    </row>
    <row r="40" spans="2:12" ht="15" x14ac:dyDescent="0.25">
      <c r="B40" s="68" t="s">
        <v>427</v>
      </c>
      <c r="C40" s="63" t="s">
        <v>428</v>
      </c>
      <c r="D40" s="132" t="s">
        <v>19</v>
      </c>
      <c r="E40" s="69"/>
      <c r="F40" s="69"/>
      <c r="G40" s="69" t="s">
        <v>17</v>
      </c>
      <c r="H40" s="71">
        <v>150000</v>
      </c>
      <c r="I40" s="60">
        <v>-50000</v>
      </c>
      <c r="J40" s="23">
        <f>SUM(H40:I40)</f>
        <v>100000</v>
      </c>
      <c r="K40" s="64"/>
      <c r="L40" s="84" t="b">
        <v>1</v>
      </c>
    </row>
    <row r="41" spans="2:12" ht="15" x14ac:dyDescent="0.25">
      <c r="B41" s="68" t="s">
        <v>429</v>
      </c>
      <c r="C41" s="30" t="s">
        <v>202</v>
      </c>
      <c r="D41" s="133"/>
      <c r="E41" s="134"/>
      <c r="F41" s="129"/>
      <c r="G41" s="32" t="s">
        <v>33</v>
      </c>
      <c r="H41" s="130"/>
      <c r="I41" s="135"/>
      <c r="J41" s="136"/>
      <c r="K41" s="37">
        <v>2400000</v>
      </c>
      <c r="L41" s="38"/>
    </row>
    <row r="42" spans="2:12" ht="15" x14ac:dyDescent="0.25">
      <c r="B42" s="68" t="s">
        <v>430</v>
      </c>
      <c r="C42" s="63" t="s">
        <v>431</v>
      </c>
      <c r="D42" s="132" t="s">
        <v>56</v>
      </c>
      <c r="E42" s="20" t="s">
        <v>64</v>
      </c>
      <c r="F42" s="69"/>
      <c r="G42" s="69" t="s">
        <v>65</v>
      </c>
      <c r="H42" s="71">
        <v>650000</v>
      </c>
      <c r="I42" s="60">
        <v>0</v>
      </c>
      <c r="J42" s="23">
        <f>SUM(H42:I42)</f>
        <v>650000</v>
      </c>
      <c r="K42" s="64"/>
      <c r="L42" s="84" t="b">
        <v>1</v>
      </c>
    </row>
    <row r="43" spans="2:12" ht="15" x14ac:dyDescent="0.25">
      <c r="B43" s="91"/>
      <c r="C43" s="63" t="s">
        <v>431</v>
      </c>
      <c r="D43" s="132" t="s">
        <v>56</v>
      </c>
      <c r="E43" s="20" t="s">
        <v>113</v>
      </c>
      <c r="F43" s="69" t="s">
        <v>27</v>
      </c>
      <c r="G43" s="69" t="s">
        <v>65</v>
      </c>
      <c r="H43" s="71">
        <v>100000</v>
      </c>
      <c r="I43" s="60">
        <v>0</v>
      </c>
      <c r="J43" s="23">
        <f>SUM(H43:I43)</f>
        <v>100000</v>
      </c>
      <c r="K43" s="64"/>
      <c r="L43" s="84" t="b">
        <v>1</v>
      </c>
    </row>
    <row r="44" spans="2:12" ht="15" x14ac:dyDescent="0.25">
      <c r="B44" s="68" t="s">
        <v>432</v>
      </c>
      <c r="C44" s="63" t="s">
        <v>365</v>
      </c>
      <c r="D44" s="132" t="s">
        <v>56</v>
      </c>
      <c r="E44" s="20" t="s">
        <v>371</v>
      </c>
      <c r="F44" s="69"/>
      <c r="G44" s="69" t="s">
        <v>65</v>
      </c>
      <c r="H44" s="71">
        <v>650000</v>
      </c>
      <c r="I44" s="60">
        <v>0</v>
      </c>
      <c r="J44" s="23">
        <f>SUM(H44:I44)</f>
        <v>650000</v>
      </c>
      <c r="K44" s="64"/>
      <c r="L44" s="84" t="b">
        <v>1</v>
      </c>
    </row>
    <row r="45" spans="2:12" ht="15" x14ac:dyDescent="0.25">
      <c r="B45" s="91"/>
      <c r="C45" s="63" t="s">
        <v>433</v>
      </c>
      <c r="D45" s="132" t="s">
        <v>56</v>
      </c>
      <c r="E45" s="20" t="s">
        <v>224</v>
      </c>
      <c r="F45" s="69"/>
      <c r="G45" s="69" t="s">
        <v>65</v>
      </c>
      <c r="H45" s="71">
        <v>650000</v>
      </c>
      <c r="I45" s="60">
        <v>0</v>
      </c>
      <c r="J45" s="23">
        <f>SUM(H45:I45)</f>
        <v>650000</v>
      </c>
      <c r="K45" s="64"/>
      <c r="L45" s="84" t="b">
        <v>1</v>
      </c>
    </row>
    <row r="46" spans="2:12" ht="15" x14ac:dyDescent="0.25">
      <c r="B46" s="91"/>
      <c r="C46" s="30"/>
      <c r="D46" s="31"/>
      <c r="E46" s="128"/>
      <c r="F46" s="129"/>
      <c r="G46" s="32"/>
      <c r="H46" s="130"/>
      <c r="I46" s="35"/>
      <c r="J46" s="36"/>
      <c r="K46" s="37"/>
      <c r="L46" s="38"/>
    </row>
    <row r="47" spans="2:12" ht="15" x14ac:dyDescent="0.25">
      <c r="B47" s="285" t="s">
        <v>34</v>
      </c>
      <c r="C47" s="273"/>
      <c r="D47" s="274"/>
      <c r="E47" s="286" t="s">
        <v>35</v>
      </c>
      <c r="F47" s="273"/>
      <c r="G47" s="274"/>
    </row>
    <row r="48" spans="2:12" ht="15" x14ac:dyDescent="0.25">
      <c r="B48" s="287" t="s">
        <v>36</v>
      </c>
      <c r="C48" s="288"/>
      <c r="D48" s="62">
        <f>SUMIF(D7:D46,D28,J7:J53)</f>
        <v>4650000</v>
      </c>
      <c r="E48" s="289" t="s">
        <v>37</v>
      </c>
      <c r="F48" s="290"/>
      <c r="G48" s="40">
        <f>SUMIF(G7:G46,G13,K7:K55)</f>
        <v>46923128</v>
      </c>
    </row>
    <row r="49" spans="2:7" ht="15" x14ac:dyDescent="0.25">
      <c r="B49" s="280" t="s">
        <v>38</v>
      </c>
      <c r="C49" s="281"/>
      <c r="D49" s="41">
        <f>SUMIF(D7:D46,D10,J7:J53)</f>
        <v>4950000</v>
      </c>
      <c r="E49" s="280" t="s">
        <v>39</v>
      </c>
      <c r="F49" s="281"/>
      <c r="G49" s="42"/>
    </row>
    <row r="50" spans="2:7" ht="15" x14ac:dyDescent="0.25">
      <c r="B50" s="280" t="s">
        <v>40</v>
      </c>
      <c r="C50" s="281"/>
      <c r="D50" s="43">
        <f>SUMIF(D7:D46,D19,J7:J54)</f>
        <v>400000</v>
      </c>
      <c r="E50" s="280" t="s">
        <v>41</v>
      </c>
      <c r="F50" s="281"/>
      <c r="G50" s="44">
        <v>23610000</v>
      </c>
    </row>
    <row r="51" spans="2:7" ht="15" x14ac:dyDescent="0.25">
      <c r="B51" s="280" t="s">
        <v>42</v>
      </c>
      <c r="C51" s="281"/>
      <c r="D51" s="43">
        <f>SUMIF(D7:D46,D22,J7:J53)</f>
        <v>350000</v>
      </c>
      <c r="E51" s="280"/>
      <c r="F51" s="281"/>
      <c r="G51" s="46"/>
    </row>
    <row r="52" spans="2:7" ht="15" x14ac:dyDescent="0.25">
      <c r="B52" s="299" t="s">
        <v>72</v>
      </c>
      <c r="C52" s="300"/>
      <c r="D52" s="119">
        <v>21572529</v>
      </c>
      <c r="E52" s="280"/>
      <c r="F52" s="281"/>
      <c r="G52" s="46"/>
    </row>
    <row r="53" spans="2:7" ht="15" x14ac:dyDescent="0.25">
      <c r="B53" s="302" t="s">
        <v>44</v>
      </c>
      <c r="C53" s="303"/>
      <c r="D53" s="47">
        <f>SUM(D48:D51)</f>
        <v>10350000</v>
      </c>
      <c r="E53" s="282" t="s">
        <v>45</v>
      </c>
      <c r="F53" s="274"/>
      <c r="G53" s="48">
        <f>SUM(G48:G51)</f>
        <v>70533128</v>
      </c>
    </row>
    <row r="54" spans="2:7" ht="15" x14ac:dyDescent="0.25">
      <c r="B54" s="264" t="s">
        <v>46</v>
      </c>
      <c r="C54" s="265"/>
      <c r="D54" s="265"/>
      <c r="E54" s="265"/>
      <c r="F54" s="265"/>
      <c r="G54" s="266"/>
    </row>
    <row r="55" spans="2:7" ht="12.75" x14ac:dyDescent="0.2">
      <c r="B55" s="275"/>
      <c r="C55" s="268"/>
      <c r="D55" s="276"/>
      <c r="E55" s="265"/>
      <c r="F55" s="265"/>
      <c r="G55" s="266"/>
    </row>
    <row r="56" spans="2:7" ht="15" x14ac:dyDescent="0.25">
      <c r="B56" s="264" t="s">
        <v>48</v>
      </c>
      <c r="C56" s="265"/>
      <c r="D56" s="265"/>
      <c r="E56" s="265"/>
      <c r="F56" s="265"/>
      <c r="G56" s="266"/>
    </row>
    <row r="57" spans="2:7" ht="15" x14ac:dyDescent="0.25">
      <c r="B57" s="277"/>
      <c r="C57" s="268"/>
      <c r="D57" s="278"/>
      <c r="E57" s="265"/>
      <c r="F57" s="265"/>
      <c r="G57" s="266"/>
    </row>
    <row r="58" spans="2:7" ht="15" x14ac:dyDescent="0.25">
      <c r="B58" s="267" t="s">
        <v>75</v>
      </c>
      <c r="C58" s="268"/>
      <c r="D58" s="279">
        <f>'AGT 2025'!D83</f>
        <v>-170074942</v>
      </c>
      <c r="E58" s="265"/>
      <c r="F58" s="265"/>
      <c r="G58" s="266"/>
    </row>
    <row r="59" spans="2:7" ht="15" x14ac:dyDescent="0.25">
      <c r="B59" s="267" t="s">
        <v>51</v>
      </c>
      <c r="C59" s="268"/>
      <c r="D59" s="269">
        <v>0</v>
      </c>
      <c r="E59" s="265"/>
      <c r="F59" s="265"/>
      <c r="G59" s="266"/>
    </row>
    <row r="60" spans="2:7" ht="15" x14ac:dyDescent="0.25">
      <c r="B60" s="50" t="s">
        <v>194</v>
      </c>
      <c r="C60" s="51"/>
      <c r="D60" s="269">
        <v>0</v>
      </c>
      <c r="E60" s="265"/>
      <c r="F60" s="265"/>
      <c r="G60" s="266"/>
    </row>
    <row r="61" spans="2:7" ht="15" x14ac:dyDescent="0.25">
      <c r="B61" s="270" t="s">
        <v>53</v>
      </c>
      <c r="C61" s="271"/>
      <c r="D61" s="272">
        <f>(D58+D59-D60)</f>
        <v>-170074942</v>
      </c>
      <c r="E61" s="273"/>
      <c r="F61" s="273"/>
      <c r="G61" s="274"/>
    </row>
  </sheetData>
  <mergeCells count="28">
    <mergeCell ref="E49:F49"/>
    <mergeCell ref="E50:F50"/>
    <mergeCell ref="L5:L6"/>
    <mergeCell ref="B47:D47"/>
    <mergeCell ref="E47:G47"/>
    <mergeCell ref="B48:C48"/>
    <mergeCell ref="E48:F48"/>
    <mergeCell ref="B49:C49"/>
    <mergeCell ref="B50:C50"/>
    <mergeCell ref="B51:C51"/>
    <mergeCell ref="E51:F51"/>
    <mergeCell ref="B52:C52"/>
    <mergeCell ref="E52:F52"/>
    <mergeCell ref="B53:C53"/>
    <mergeCell ref="E53:F53"/>
    <mergeCell ref="B54:G54"/>
    <mergeCell ref="B59:C59"/>
    <mergeCell ref="D59:G59"/>
    <mergeCell ref="D60:G60"/>
    <mergeCell ref="B61:C61"/>
    <mergeCell ref="D61:G61"/>
    <mergeCell ref="B55:C55"/>
    <mergeCell ref="D55:G55"/>
    <mergeCell ref="B56:G56"/>
    <mergeCell ref="B57:C57"/>
    <mergeCell ref="D57:G57"/>
    <mergeCell ref="B58:C58"/>
    <mergeCell ref="D58:G58"/>
  </mergeCells>
  <dataValidations count="3">
    <dataValidation type="list" allowBlank="1" sqref="G7:G46" xr:uid="{00000000-0002-0000-1300-000000000000}">
      <formula1>"KAS,BCA,BRI,BNI,BNI CV,BNI PSU,GOPAY,BNI VA,PUSAT,KAS AKBID"</formula1>
    </dataValidation>
    <dataValidation type="list" allowBlank="1" sqref="D7 D9:D10 D18:D22 D24:D25 D27:D29 D33 D40 D42:D45" xr:uid="{00000000-0002-0000-1300-000001000000}">
      <formula1>"Pendaftaran,Herregistrasi,Konversi,Angsuran,KRS,Martikulasi,Biaya Cetak,Biaya Cuti,Operasional,Atribut,SGS,Dana Dinas,Seragam,Biaya Praktik"</formula1>
    </dataValidation>
    <dataValidation type="list" allowBlank="1" sqref="D8 D11:D17 D23 D26 D30:D32 D34:D39 D41 D46" xr:uid="{00000000-0002-0000-1300-000002000000}">
      <formula1>"Pendaftaran,Herregistrasi,Konversi,Angsuran,KRS,Martikulasi,Biaya Cetak,Biaya Cuti,Operasional,PKKMB dll,SGS,FB/IG,Google,Dana Dinas,WhatsApp,Proposal,Agency Kampus,Tiket,Agency Mhs,Refund"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AE65"/>
  <sheetViews>
    <sheetView workbookViewId="0"/>
  </sheetViews>
  <sheetFormatPr defaultColWidth="12.5703125" defaultRowHeight="15.75" customHeight="1" x14ac:dyDescent="0.2"/>
  <cols>
    <col min="3" max="3" width="40" customWidth="1"/>
    <col min="4" max="4" width="14.140625" customWidth="1"/>
    <col min="5" max="5" width="18.5703125" customWidth="1"/>
    <col min="14" max="14" width="24.28515625" customWidth="1"/>
  </cols>
  <sheetData>
    <row r="1" spans="1:31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E3" s="52"/>
      <c r="F3" s="6" t="s">
        <v>434</v>
      </c>
      <c r="G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1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45931</v>
      </c>
      <c r="C7" s="63" t="s">
        <v>341</v>
      </c>
      <c r="D7" s="132" t="s">
        <v>56</v>
      </c>
      <c r="E7" s="20" t="s">
        <v>435</v>
      </c>
      <c r="F7" s="69"/>
      <c r="G7" s="69" t="s">
        <v>65</v>
      </c>
      <c r="H7" s="142">
        <v>650000</v>
      </c>
      <c r="I7" s="60">
        <v>0</v>
      </c>
      <c r="J7" s="23">
        <f>SUM(H7:I7)</f>
        <v>650000</v>
      </c>
      <c r="K7" s="64"/>
      <c r="L7" s="84" t="b">
        <v>1</v>
      </c>
    </row>
    <row r="8" spans="1:31" ht="15.75" customHeight="1" x14ac:dyDescent="0.25">
      <c r="B8" s="17">
        <v>45932</v>
      </c>
      <c r="C8" s="85" t="s">
        <v>58</v>
      </c>
      <c r="D8" s="31"/>
      <c r="E8" s="32"/>
      <c r="F8" s="33"/>
      <c r="G8" s="32" t="s">
        <v>33</v>
      </c>
      <c r="H8" s="34"/>
      <c r="I8" s="35"/>
      <c r="J8" s="36"/>
      <c r="K8" s="37">
        <v>407950</v>
      </c>
      <c r="L8" s="38"/>
    </row>
    <row r="9" spans="1:31" ht="15.75" customHeight="1" x14ac:dyDescent="0.25">
      <c r="B9" s="68"/>
      <c r="C9" s="85" t="s">
        <v>29</v>
      </c>
      <c r="D9" s="31"/>
      <c r="E9" s="93"/>
      <c r="F9" s="33"/>
      <c r="G9" s="32" t="s">
        <v>33</v>
      </c>
      <c r="H9" s="34"/>
      <c r="I9" s="35"/>
      <c r="J9" s="36"/>
      <c r="K9" s="37">
        <v>650000</v>
      </c>
      <c r="L9" s="38"/>
    </row>
    <row r="10" spans="1:31" ht="15.75" customHeight="1" x14ac:dyDescent="0.25">
      <c r="B10" s="68"/>
      <c r="C10" s="85" t="s">
        <v>109</v>
      </c>
      <c r="D10" s="31"/>
      <c r="E10" s="93"/>
      <c r="F10" s="33"/>
      <c r="G10" s="32" t="s">
        <v>33</v>
      </c>
      <c r="H10" s="34"/>
      <c r="I10" s="35"/>
      <c r="J10" s="36"/>
      <c r="K10" s="37">
        <v>100000</v>
      </c>
      <c r="L10" s="38"/>
    </row>
    <row r="11" spans="1:31" ht="15.75" customHeight="1" x14ac:dyDescent="0.25">
      <c r="B11" s="68"/>
      <c r="C11" s="85" t="s">
        <v>198</v>
      </c>
      <c r="D11" s="31"/>
      <c r="E11" s="32"/>
      <c r="F11" s="33"/>
      <c r="G11" s="32" t="s">
        <v>33</v>
      </c>
      <c r="H11" s="34"/>
      <c r="I11" s="35"/>
      <c r="J11" s="36"/>
      <c r="K11" s="37">
        <v>1006500</v>
      </c>
      <c r="L11" s="38"/>
    </row>
    <row r="12" spans="1:31" ht="15.75" customHeight="1" x14ac:dyDescent="0.25">
      <c r="B12" s="68"/>
      <c r="C12" s="85" t="s">
        <v>198</v>
      </c>
      <c r="D12" s="31"/>
      <c r="E12" s="32"/>
      <c r="F12" s="33"/>
      <c r="G12" s="32" t="s">
        <v>33</v>
      </c>
      <c r="H12" s="34"/>
      <c r="I12" s="35"/>
      <c r="J12" s="36"/>
      <c r="K12" s="37">
        <v>500000</v>
      </c>
      <c r="L12" s="38"/>
    </row>
    <row r="13" spans="1:31" ht="15.75" customHeight="1" x14ac:dyDescent="0.25">
      <c r="B13" s="17">
        <v>45933</v>
      </c>
      <c r="C13" s="63" t="s">
        <v>436</v>
      </c>
      <c r="D13" s="132" t="s">
        <v>56</v>
      </c>
      <c r="E13" s="20" t="s">
        <v>64</v>
      </c>
      <c r="F13" s="69"/>
      <c r="G13" s="69" t="s">
        <v>65</v>
      </c>
      <c r="H13" s="142">
        <v>750000</v>
      </c>
      <c r="I13" s="60">
        <v>0</v>
      </c>
      <c r="J13" s="23">
        <f t="shared" ref="J13:J19" si="0">SUM(H13:I13)</f>
        <v>750000</v>
      </c>
      <c r="K13" s="64"/>
      <c r="L13" s="84" t="b">
        <v>1</v>
      </c>
    </row>
    <row r="14" spans="1:31" ht="15.75" customHeight="1" x14ac:dyDescent="0.25">
      <c r="B14" s="17"/>
      <c r="C14" s="63" t="s">
        <v>437</v>
      </c>
      <c r="D14" s="132" t="s">
        <v>56</v>
      </c>
      <c r="E14" s="20" t="s">
        <v>64</v>
      </c>
      <c r="F14" s="69"/>
      <c r="G14" s="69" t="s">
        <v>65</v>
      </c>
      <c r="H14" s="142">
        <v>650000</v>
      </c>
      <c r="I14" s="60">
        <v>0</v>
      </c>
      <c r="J14" s="23">
        <f t="shared" si="0"/>
        <v>650000</v>
      </c>
      <c r="K14" s="64"/>
      <c r="L14" s="84" t="b">
        <v>1</v>
      </c>
    </row>
    <row r="15" spans="1:31" ht="15.75" customHeight="1" x14ac:dyDescent="0.25">
      <c r="B15" s="17">
        <v>45934</v>
      </c>
      <c r="C15" s="63" t="s">
        <v>438</v>
      </c>
      <c r="D15" s="132" t="s">
        <v>56</v>
      </c>
      <c r="E15" s="20" t="s">
        <v>64</v>
      </c>
      <c r="F15" s="69"/>
      <c r="G15" s="69" t="s">
        <v>65</v>
      </c>
      <c r="H15" s="142">
        <v>750000</v>
      </c>
      <c r="I15" s="60">
        <v>0</v>
      </c>
      <c r="J15" s="23">
        <f t="shared" si="0"/>
        <v>750000</v>
      </c>
      <c r="K15" s="64"/>
      <c r="L15" s="84" t="b">
        <v>1</v>
      </c>
    </row>
    <row r="16" spans="1:31" ht="15.75" customHeight="1" x14ac:dyDescent="0.25">
      <c r="B16" s="17"/>
      <c r="C16" s="63" t="s">
        <v>439</v>
      </c>
      <c r="D16" s="132" t="s">
        <v>56</v>
      </c>
      <c r="E16" s="20" t="s">
        <v>64</v>
      </c>
      <c r="F16" s="69"/>
      <c r="G16" s="69" t="s">
        <v>65</v>
      </c>
      <c r="H16" s="142">
        <v>750000</v>
      </c>
      <c r="I16" s="60">
        <v>0</v>
      </c>
      <c r="J16" s="23">
        <f t="shared" si="0"/>
        <v>750000</v>
      </c>
      <c r="K16" s="64"/>
      <c r="L16" s="84" t="b">
        <v>1</v>
      </c>
    </row>
    <row r="17" spans="1:31" ht="15.75" customHeight="1" x14ac:dyDescent="0.25">
      <c r="B17" s="17"/>
      <c r="C17" s="63" t="s">
        <v>440</v>
      </c>
      <c r="D17" s="132" t="s">
        <v>56</v>
      </c>
      <c r="E17" s="20" t="s">
        <v>64</v>
      </c>
      <c r="F17" s="69"/>
      <c r="G17" s="69" t="s">
        <v>65</v>
      </c>
      <c r="H17" s="142">
        <v>675000</v>
      </c>
      <c r="I17" s="60">
        <v>0</v>
      </c>
      <c r="J17" s="23">
        <f t="shared" si="0"/>
        <v>675000</v>
      </c>
      <c r="K17" s="64"/>
      <c r="L17" s="84" t="b">
        <v>1</v>
      </c>
    </row>
    <row r="18" spans="1:31" ht="15.75" customHeight="1" x14ac:dyDescent="0.25">
      <c r="B18" s="17">
        <v>45936</v>
      </c>
      <c r="C18" s="63" t="s">
        <v>319</v>
      </c>
      <c r="D18" s="132" t="s">
        <v>15</v>
      </c>
      <c r="E18" s="20"/>
      <c r="F18" s="69" t="s">
        <v>16</v>
      </c>
      <c r="G18" s="69" t="s">
        <v>17</v>
      </c>
      <c r="H18" s="142">
        <v>600000</v>
      </c>
      <c r="I18" s="60">
        <v>0</v>
      </c>
      <c r="J18" s="23">
        <f t="shared" si="0"/>
        <v>600000</v>
      </c>
      <c r="K18" s="64"/>
      <c r="L18" s="84" t="b">
        <v>1</v>
      </c>
    </row>
    <row r="19" spans="1:31" ht="15.75" customHeight="1" x14ac:dyDescent="0.25">
      <c r="B19" s="17">
        <v>45937</v>
      </c>
      <c r="C19" s="63" t="s">
        <v>441</v>
      </c>
      <c r="D19" s="132" t="s">
        <v>56</v>
      </c>
      <c r="E19" s="20" t="s">
        <v>64</v>
      </c>
      <c r="F19" s="69"/>
      <c r="G19" s="69" t="s">
        <v>65</v>
      </c>
      <c r="H19" s="142">
        <v>750000</v>
      </c>
      <c r="I19" s="60">
        <v>0</v>
      </c>
      <c r="J19" s="23">
        <f t="shared" si="0"/>
        <v>750000</v>
      </c>
      <c r="K19" s="64"/>
      <c r="L19" s="84" t="b">
        <v>1</v>
      </c>
    </row>
    <row r="20" spans="1:31" ht="15.75" customHeight="1" x14ac:dyDescent="0.25">
      <c r="B20" s="17"/>
      <c r="C20" s="85" t="s">
        <v>32</v>
      </c>
      <c r="D20" s="31"/>
      <c r="E20" s="32"/>
      <c r="F20" s="33"/>
      <c r="G20" s="32" t="s">
        <v>33</v>
      </c>
      <c r="H20" s="34"/>
      <c r="I20" s="35"/>
      <c r="J20" s="36"/>
      <c r="K20" s="37">
        <v>1183942</v>
      </c>
      <c r="L20" s="38"/>
    </row>
    <row r="21" spans="1:31" ht="15.75" customHeight="1" x14ac:dyDescent="0.25">
      <c r="B21" s="17">
        <v>45938</v>
      </c>
      <c r="C21" s="63" t="s">
        <v>442</v>
      </c>
      <c r="D21" s="132" t="s">
        <v>56</v>
      </c>
      <c r="E21" s="20" t="s">
        <v>64</v>
      </c>
      <c r="F21" s="69"/>
      <c r="G21" s="69" t="s">
        <v>65</v>
      </c>
      <c r="H21" s="142">
        <v>650000</v>
      </c>
      <c r="I21" s="60">
        <v>0</v>
      </c>
      <c r="J21" s="23">
        <f>SUM(H21:I21)</f>
        <v>650000</v>
      </c>
      <c r="K21" s="64"/>
      <c r="L21" s="84" t="b">
        <v>1</v>
      </c>
    </row>
    <row r="22" spans="1:31" ht="15.75" customHeight="1" x14ac:dyDescent="0.25">
      <c r="A22" s="137"/>
      <c r="B22" s="143"/>
      <c r="C22" s="85" t="s">
        <v>443</v>
      </c>
      <c r="D22" s="31"/>
      <c r="E22" s="32"/>
      <c r="F22" s="33"/>
      <c r="G22" s="32" t="s">
        <v>33</v>
      </c>
      <c r="H22" s="34"/>
      <c r="I22" s="35"/>
      <c r="J22" s="36"/>
      <c r="K22" s="37">
        <v>3500000</v>
      </c>
      <c r="L22" s="38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</row>
    <row r="23" spans="1:31" ht="15" x14ac:dyDescent="0.25">
      <c r="A23" s="137"/>
      <c r="B23" s="143">
        <v>45940</v>
      </c>
      <c r="C23" s="138" t="s">
        <v>320</v>
      </c>
      <c r="D23" s="132" t="s">
        <v>56</v>
      </c>
      <c r="E23" s="20" t="s">
        <v>64</v>
      </c>
      <c r="F23" s="69"/>
      <c r="G23" s="69" t="s">
        <v>65</v>
      </c>
      <c r="H23" s="144">
        <v>750000</v>
      </c>
      <c r="I23" s="60">
        <v>0</v>
      </c>
      <c r="J23" s="23">
        <f t="shared" ref="J23:J31" si="1">SUM(H23:I23)</f>
        <v>750000</v>
      </c>
      <c r="K23" s="140"/>
      <c r="L23" s="141" t="b">
        <v>1</v>
      </c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</row>
    <row r="24" spans="1:31" ht="15" x14ac:dyDescent="0.25">
      <c r="A24" s="137"/>
      <c r="B24" s="143"/>
      <c r="C24" s="138" t="s">
        <v>343</v>
      </c>
      <c r="D24" s="132" t="s">
        <v>56</v>
      </c>
      <c r="E24" s="20" t="s">
        <v>208</v>
      </c>
      <c r="F24" s="69"/>
      <c r="G24" s="69" t="s">
        <v>17</v>
      </c>
      <c r="H24" s="144">
        <v>650000</v>
      </c>
      <c r="I24" s="60">
        <v>0</v>
      </c>
      <c r="J24" s="23">
        <f t="shared" si="1"/>
        <v>650000</v>
      </c>
      <c r="K24" s="140"/>
      <c r="L24" s="141" t="b">
        <v>1</v>
      </c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</row>
    <row r="25" spans="1:31" ht="15" x14ac:dyDescent="0.25">
      <c r="A25" s="137"/>
      <c r="B25" s="143"/>
      <c r="C25" s="138" t="s">
        <v>347</v>
      </c>
      <c r="D25" s="132" t="s">
        <v>56</v>
      </c>
      <c r="E25" s="20" t="s">
        <v>220</v>
      </c>
      <c r="F25" s="69"/>
      <c r="G25" s="69" t="s">
        <v>65</v>
      </c>
      <c r="H25" s="144">
        <v>650000</v>
      </c>
      <c r="I25" s="60">
        <v>0</v>
      </c>
      <c r="J25" s="23">
        <f t="shared" si="1"/>
        <v>650000</v>
      </c>
      <c r="K25" s="140"/>
      <c r="L25" s="141" t="b">
        <v>1</v>
      </c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pans="1:31" ht="15" x14ac:dyDescent="0.25">
      <c r="B26" s="17">
        <v>45941</v>
      </c>
      <c r="C26" s="63" t="s">
        <v>444</v>
      </c>
      <c r="D26" s="132" t="s">
        <v>19</v>
      </c>
      <c r="E26" s="69"/>
      <c r="F26" s="69"/>
      <c r="G26" s="69" t="s">
        <v>30</v>
      </c>
      <c r="H26" s="142">
        <v>150000</v>
      </c>
      <c r="I26" s="60">
        <v>-50000</v>
      </c>
      <c r="J26" s="23">
        <f t="shared" si="1"/>
        <v>100000</v>
      </c>
      <c r="K26" s="64"/>
      <c r="L26" s="84" t="b">
        <v>0</v>
      </c>
    </row>
    <row r="27" spans="1:31" ht="15" x14ac:dyDescent="0.25">
      <c r="B27" s="17"/>
      <c r="C27" s="63" t="s">
        <v>445</v>
      </c>
      <c r="D27" s="132" t="s">
        <v>19</v>
      </c>
      <c r="E27" s="69"/>
      <c r="F27" s="69"/>
      <c r="G27" s="69" t="s">
        <v>17</v>
      </c>
      <c r="H27" s="142">
        <v>150000</v>
      </c>
      <c r="I27" s="60">
        <v>-50000</v>
      </c>
      <c r="J27" s="23">
        <f t="shared" si="1"/>
        <v>100000</v>
      </c>
      <c r="K27" s="64"/>
      <c r="L27" s="84" t="b">
        <v>1</v>
      </c>
    </row>
    <row r="28" spans="1:31" ht="15" x14ac:dyDescent="0.25">
      <c r="B28" s="17"/>
      <c r="C28" s="63" t="s">
        <v>445</v>
      </c>
      <c r="D28" s="132" t="s">
        <v>15</v>
      </c>
      <c r="E28" s="69"/>
      <c r="F28" s="69"/>
      <c r="G28" s="69" t="s">
        <v>17</v>
      </c>
      <c r="H28" s="142">
        <v>1500000</v>
      </c>
      <c r="I28" s="60">
        <v>0</v>
      </c>
      <c r="J28" s="23">
        <f t="shared" si="1"/>
        <v>1500000</v>
      </c>
      <c r="K28" s="64"/>
      <c r="L28" s="84" t="b">
        <v>0</v>
      </c>
    </row>
    <row r="29" spans="1:31" ht="15" x14ac:dyDescent="0.25">
      <c r="B29" s="17">
        <v>45943</v>
      </c>
      <c r="C29" s="63" t="s">
        <v>444</v>
      </c>
      <c r="D29" s="132" t="s">
        <v>15</v>
      </c>
      <c r="E29" s="69"/>
      <c r="F29" s="69"/>
      <c r="G29" s="69" t="s">
        <v>30</v>
      </c>
      <c r="H29" s="142">
        <v>750000</v>
      </c>
      <c r="I29" s="60">
        <v>0</v>
      </c>
      <c r="J29" s="23">
        <f t="shared" si="1"/>
        <v>750000</v>
      </c>
      <c r="K29" s="64"/>
      <c r="L29" s="84" t="b">
        <v>0</v>
      </c>
    </row>
    <row r="30" spans="1:31" ht="15" x14ac:dyDescent="0.25">
      <c r="B30" s="17"/>
      <c r="C30" s="63" t="s">
        <v>416</v>
      </c>
      <c r="D30" s="132" t="s">
        <v>56</v>
      </c>
      <c r="E30" s="20" t="s">
        <v>435</v>
      </c>
      <c r="F30" s="69"/>
      <c r="G30" s="69" t="s">
        <v>65</v>
      </c>
      <c r="H30" s="71">
        <v>650000</v>
      </c>
      <c r="I30" s="60">
        <v>0</v>
      </c>
      <c r="J30" s="23">
        <f t="shared" si="1"/>
        <v>650000</v>
      </c>
      <c r="K30" s="64"/>
      <c r="L30" s="84" t="b">
        <v>0</v>
      </c>
    </row>
    <row r="31" spans="1:31" ht="15" x14ac:dyDescent="0.25">
      <c r="B31" s="17"/>
      <c r="C31" s="63" t="s">
        <v>416</v>
      </c>
      <c r="D31" s="132" t="s">
        <v>106</v>
      </c>
      <c r="E31" s="69"/>
      <c r="F31" s="69" t="s">
        <v>27</v>
      </c>
      <c r="G31" s="69" t="s">
        <v>65</v>
      </c>
      <c r="H31" s="71">
        <v>350000</v>
      </c>
      <c r="I31" s="60">
        <v>0</v>
      </c>
      <c r="J31" s="23">
        <f t="shared" si="1"/>
        <v>350000</v>
      </c>
      <c r="K31" s="64"/>
      <c r="L31" s="84" t="b">
        <v>0</v>
      </c>
    </row>
    <row r="32" spans="1:31" ht="15" x14ac:dyDescent="0.25">
      <c r="B32" s="17">
        <v>45944</v>
      </c>
      <c r="C32" s="85" t="s">
        <v>446</v>
      </c>
      <c r="D32" s="31"/>
      <c r="E32" s="93"/>
      <c r="F32" s="33"/>
      <c r="G32" s="32" t="s">
        <v>33</v>
      </c>
      <c r="H32" s="34"/>
      <c r="I32" s="35"/>
      <c r="J32" s="36"/>
      <c r="K32" s="37">
        <v>7695000</v>
      </c>
      <c r="L32" s="38"/>
    </row>
    <row r="33" spans="2:12" ht="15" x14ac:dyDescent="0.25">
      <c r="B33" s="17">
        <v>45945</v>
      </c>
      <c r="C33" s="63" t="s">
        <v>145</v>
      </c>
      <c r="D33" s="132" t="s">
        <v>106</v>
      </c>
      <c r="E33" s="69"/>
      <c r="F33" s="69" t="s">
        <v>16</v>
      </c>
      <c r="G33" s="69" t="s">
        <v>17</v>
      </c>
      <c r="H33" s="71">
        <v>100000</v>
      </c>
      <c r="I33" s="60">
        <v>0</v>
      </c>
      <c r="J33" s="23">
        <f>SUM(H33:I33)</f>
        <v>100000</v>
      </c>
      <c r="K33" s="64"/>
      <c r="L33" s="84" t="b">
        <v>1</v>
      </c>
    </row>
    <row r="34" spans="2:12" ht="15" x14ac:dyDescent="0.25">
      <c r="B34" s="17"/>
      <c r="C34" s="63" t="s">
        <v>145</v>
      </c>
      <c r="D34" s="132" t="s">
        <v>56</v>
      </c>
      <c r="E34" s="20" t="s">
        <v>113</v>
      </c>
      <c r="F34" s="69" t="s">
        <v>16</v>
      </c>
      <c r="G34" s="69" t="s">
        <v>17</v>
      </c>
      <c r="H34" s="71">
        <v>300000</v>
      </c>
      <c r="I34" s="60">
        <v>0</v>
      </c>
      <c r="J34" s="23">
        <f>SUM(H34:I34)</f>
        <v>300000</v>
      </c>
      <c r="K34" s="64"/>
      <c r="L34" s="84" t="b">
        <v>1</v>
      </c>
    </row>
    <row r="35" spans="2:12" ht="15" x14ac:dyDescent="0.25">
      <c r="B35" s="17"/>
      <c r="C35" s="63" t="s">
        <v>145</v>
      </c>
      <c r="D35" s="132" t="s">
        <v>56</v>
      </c>
      <c r="E35" s="20" t="s">
        <v>116</v>
      </c>
      <c r="F35" s="69" t="s">
        <v>27</v>
      </c>
      <c r="G35" s="69" t="s">
        <v>17</v>
      </c>
      <c r="H35" s="71">
        <v>600000</v>
      </c>
      <c r="I35" s="60">
        <v>0</v>
      </c>
      <c r="J35" s="23">
        <f>SUM(H35:I35)</f>
        <v>600000</v>
      </c>
      <c r="K35" s="64"/>
      <c r="L35" s="84" t="b">
        <v>1</v>
      </c>
    </row>
    <row r="36" spans="2:12" ht="15" x14ac:dyDescent="0.25">
      <c r="B36" s="17"/>
      <c r="C36" s="30" t="s">
        <v>447</v>
      </c>
      <c r="D36" s="31"/>
      <c r="E36" s="128"/>
      <c r="F36" s="129"/>
      <c r="G36" s="32" t="s">
        <v>33</v>
      </c>
      <c r="H36" s="130"/>
      <c r="I36" s="35"/>
      <c r="J36" s="36"/>
      <c r="K36" s="37">
        <v>1560000</v>
      </c>
      <c r="L36" s="38"/>
    </row>
    <row r="37" spans="2:12" ht="15" x14ac:dyDescent="0.25">
      <c r="B37" s="17">
        <v>45951</v>
      </c>
      <c r="C37" s="63" t="s">
        <v>316</v>
      </c>
      <c r="D37" s="132" t="s">
        <v>56</v>
      </c>
      <c r="E37" s="20" t="s">
        <v>64</v>
      </c>
      <c r="F37" s="69"/>
      <c r="G37" s="69" t="s">
        <v>65</v>
      </c>
      <c r="H37" s="71">
        <v>750000</v>
      </c>
      <c r="I37" s="60">
        <v>0</v>
      </c>
      <c r="J37" s="23">
        <f>SUM(H37:I37)</f>
        <v>750000</v>
      </c>
      <c r="K37" s="64"/>
      <c r="L37" s="84" t="b">
        <v>0</v>
      </c>
    </row>
    <row r="38" spans="2:12" ht="15" x14ac:dyDescent="0.25">
      <c r="B38" s="17">
        <v>45952</v>
      </c>
      <c r="C38" s="30" t="s">
        <v>322</v>
      </c>
      <c r="D38" s="31"/>
      <c r="E38" s="128"/>
      <c r="F38" s="129"/>
      <c r="G38" s="32" t="s">
        <v>33</v>
      </c>
      <c r="H38" s="130"/>
      <c r="I38" s="35"/>
      <c r="J38" s="36"/>
      <c r="K38" s="37">
        <v>150000</v>
      </c>
      <c r="L38" s="38"/>
    </row>
    <row r="39" spans="2:12" ht="15" x14ac:dyDescent="0.25">
      <c r="B39" s="17">
        <v>45954</v>
      </c>
      <c r="C39" s="63" t="s">
        <v>324</v>
      </c>
      <c r="D39" s="132" t="s">
        <v>56</v>
      </c>
      <c r="E39" s="20" t="s">
        <v>64</v>
      </c>
      <c r="F39" s="69"/>
      <c r="G39" s="69" t="s">
        <v>65</v>
      </c>
      <c r="H39" s="71">
        <v>750000</v>
      </c>
      <c r="I39" s="60">
        <v>0</v>
      </c>
      <c r="J39" s="23">
        <f t="shared" ref="J39:J49" si="2">SUM(H39:I39)</f>
        <v>750000</v>
      </c>
      <c r="K39" s="64"/>
      <c r="L39" s="84" t="b">
        <v>0</v>
      </c>
    </row>
    <row r="40" spans="2:12" ht="15" x14ac:dyDescent="0.25">
      <c r="B40" s="17">
        <v>45955</v>
      </c>
      <c r="C40" s="63" t="s">
        <v>448</v>
      </c>
      <c r="D40" s="132" t="s">
        <v>56</v>
      </c>
      <c r="E40" s="20" t="s">
        <v>64</v>
      </c>
      <c r="F40" s="69"/>
      <c r="G40" s="69" t="s">
        <v>65</v>
      </c>
      <c r="H40" s="71">
        <v>750000</v>
      </c>
      <c r="I40" s="60">
        <v>0</v>
      </c>
      <c r="J40" s="23">
        <f t="shared" si="2"/>
        <v>750000</v>
      </c>
      <c r="K40" s="64"/>
      <c r="L40" s="84" t="b">
        <v>0</v>
      </c>
    </row>
    <row r="41" spans="2:12" ht="15" x14ac:dyDescent="0.25">
      <c r="B41" s="17"/>
      <c r="C41" s="63" t="s">
        <v>449</v>
      </c>
      <c r="D41" s="132" t="s">
        <v>56</v>
      </c>
      <c r="E41" s="20" t="s">
        <v>113</v>
      </c>
      <c r="F41" s="69" t="s">
        <v>16</v>
      </c>
      <c r="G41" s="69" t="s">
        <v>65</v>
      </c>
      <c r="H41" s="71">
        <v>550000</v>
      </c>
      <c r="I41" s="60">
        <v>0</v>
      </c>
      <c r="J41" s="23">
        <f t="shared" si="2"/>
        <v>550000</v>
      </c>
      <c r="K41" s="64"/>
      <c r="L41" s="84" t="b">
        <v>0</v>
      </c>
    </row>
    <row r="42" spans="2:12" ht="15" x14ac:dyDescent="0.25">
      <c r="B42" s="17">
        <v>45956</v>
      </c>
      <c r="C42" s="63" t="s">
        <v>450</v>
      </c>
      <c r="D42" s="132" t="s">
        <v>19</v>
      </c>
      <c r="E42" s="69"/>
      <c r="F42" s="69"/>
      <c r="G42" s="69" t="s">
        <v>65</v>
      </c>
      <c r="H42" s="71">
        <v>150000</v>
      </c>
      <c r="I42" s="60">
        <v>-50000</v>
      </c>
      <c r="J42" s="23">
        <f t="shared" si="2"/>
        <v>100000</v>
      </c>
      <c r="K42" s="64"/>
      <c r="L42" s="84" t="b">
        <v>0</v>
      </c>
    </row>
    <row r="43" spans="2:12" ht="15" x14ac:dyDescent="0.25">
      <c r="B43" s="17">
        <v>45957</v>
      </c>
      <c r="C43" s="63" t="s">
        <v>203</v>
      </c>
      <c r="D43" s="132" t="s">
        <v>56</v>
      </c>
      <c r="E43" s="20" t="s">
        <v>196</v>
      </c>
      <c r="F43" s="69"/>
      <c r="G43" s="69" t="s">
        <v>65</v>
      </c>
      <c r="H43" s="71">
        <v>650000</v>
      </c>
      <c r="I43" s="60">
        <v>0</v>
      </c>
      <c r="J43" s="23">
        <f t="shared" si="2"/>
        <v>650000</v>
      </c>
      <c r="K43" s="64"/>
      <c r="L43" s="84" t="b">
        <v>0</v>
      </c>
    </row>
    <row r="44" spans="2:12" ht="15" x14ac:dyDescent="0.25">
      <c r="B44" s="17">
        <v>45959</v>
      </c>
      <c r="C44" s="63" t="s">
        <v>439</v>
      </c>
      <c r="D44" s="132" t="s">
        <v>56</v>
      </c>
      <c r="E44" s="20" t="s">
        <v>113</v>
      </c>
      <c r="F44" s="69"/>
      <c r="G44" s="69" t="s">
        <v>65</v>
      </c>
      <c r="H44" s="71">
        <v>750000</v>
      </c>
      <c r="I44" s="60">
        <v>0</v>
      </c>
      <c r="J44" s="23">
        <f t="shared" si="2"/>
        <v>750000</v>
      </c>
      <c r="K44" s="64"/>
      <c r="L44" s="84" t="b">
        <v>0</v>
      </c>
    </row>
    <row r="45" spans="2:12" ht="15" x14ac:dyDescent="0.25">
      <c r="B45" s="17"/>
      <c r="C45" s="63" t="s">
        <v>451</v>
      </c>
      <c r="D45" s="132" t="s">
        <v>56</v>
      </c>
      <c r="E45" s="20" t="s">
        <v>64</v>
      </c>
      <c r="F45" s="69"/>
      <c r="G45" s="69" t="s">
        <v>65</v>
      </c>
      <c r="H45" s="71">
        <v>750000</v>
      </c>
      <c r="I45" s="60">
        <v>0</v>
      </c>
      <c r="J45" s="23">
        <f t="shared" si="2"/>
        <v>750000</v>
      </c>
      <c r="K45" s="64"/>
      <c r="L45" s="84" t="b">
        <v>0</v>
      </c>
    </row>
    <row r="46" spans="2:12" ht="15" x14ac:dyDescent="0.25">
      <c r="B46" s="17">
        <v>45960</v>
      </c>
      <c r="C46" s="145" t="s">
        <v>450</v>
      </c>
      <c r="D46" s="132" t="s">
        <v>15</v>
      </c>
      <c r="E46" s="69"/>
      <c r="F46" s="69"/>
      <c r="G46" s="69" t="s">
        <v>17</v>
      </c>
      <c r="H46" s="71">
        <v>1500000</v>
      </c>
      <c r="I46" s="60">
        <v>0</v>
      </c>
      <c r="J46" s="23">
        <f t="shared" si="2"/>
        <v>1500000</v>
      </c>
      <c r="K46" s="64"/>
      <c r="L46" s="84" t="b">
        <v>1</v>
      </c>
    </row>
    <row r="47" spans="2:12" ht="15" x14ac:dyDescent="0.25">
      <c r="B47" s="17">
        <v>45961</v>
      </c>
      <c r="C47" s="63" t="s">
        <v>356</v>
      </c>
      <c r="D47" s="132" t="s">
        <v>56</v>
      </c>
      <c r="E47" s="20" t="s">
        <v>286</v>
      </c>
      <c r="F47" s="69"/>
      <c r="G47" s="69" t="s">
        <v>65</v>
      </c>
      <c r="H47" s="71">
        <v>650000</v>
      </c>
      <c r="I47" s="60">
        <v>0</v>
      </c>
      <c r="J47" s="23">
        <f t="shared" si="2"/>
        <v>650000</v>
      </c>
      <c r="K47" s="64"/>
      <c r="L47" s="84" t="b">
        <v>0</v>
      </c>
    </row>
    <row r="48" spans="2:12" ht="15" x14ac:dyDescent="0.25">
      <c r="B48" s="17"/>
      <c r="C48" s="63" t="s">
        <v>85</v>
      </c>
      <c r="D48" s="132" t="s">
        <v>56</v>
      </c>
      <c r="E48" s="20" t="s">
        <v>435</v>
      </c>
      <c r="F48" s="69"/>
      <c r="G48" s="69" t="s">
        <v>65</v>
      </c>
      <c r="H48" s="71">
        <v>650000</v>
      </c>
      <c r="I48" s="60">
        <v>0</v>
      </c>
      <c r="J48" s="23">
        <f t="shared" si="2"/>
        <v>650000</v>
      </c>
      <c r="K48" s="64"/>
      <c r="L48" s="84" t="b">
        <v>0</v>
      </c>
    </row>
    <row r="49" spans="2:12" ht="15" x14ac:dyDescent="0.25">
      <c r="B49" s="91"/>
      <c r="C49" s="63" t="s">
        <v>362</v>
      </c>
      <c r="D49" s="132" t="s">
        <v>56</v>
      </c>
      <c r="E49" s="20" t="s">
        <v>452</v>
      </c>
      <c r="F49" s="69"/>
      <c r="G49" s="69" t="s">
        <v>17</v>
      </c>
      <c r="H49" s="71">
        <v>1300000</v>
      </c>
      <c r="I49" s="60">
        <v>0</v>
      </c>
      <c r="J49" s="23">
        <f t="shared" si="2"/>
        <v>1300000</v>
      </c>
      <c r="K49" s="64"/>
      <c r="L49" s="84" t="b">
        <v>0</v>
      </c>
    </row>
    <row r="50" spans="2:12" ht="15" x14ac:dyDescent="0.25">
      <c r="B50" s="91"/>
      <c r="C50" s="63" t="s">
        <v>440</v>
      </c>
      <c r="D50" s="68" t="s">
        <v>56</v>
      </c>
      <c r="E50" s="20" t="s">
        <v>113</v>
      </c>
      <c r="F50" s="89"/>
      <c r="G50" s="70" t="s">
        <v>65</v>
      </c>
      <c r="H50" s="71">
        <v>675000</v>
      </c>
      <c r="I50" s="60"/>
      <c r="J50" s="28"/>
      <c r="K50" s="64"/>
      <c r="L50" s="25"/>
    </row>
    <row r="51" spans="2:12" ht="15" x14ac:dyDescent="0.25">
      <c r="B51" s="285" t="s">
        <v>34</v>
      </c>
      <c r="C51" s="273"/>
      <c r="D51" s="274"/>
      <c r="E51" s="286" t="s">
        <v>35</v>
      </c>
      <c r="F51" s="273"/>
      <c r="G51" s="274"/>
    </row>
    <row r="52" spans="2:12" ht="15" x14ac:dyDescent="0.25">
      <c r="B52" s="287" t="s">
        <v>36</v>
      </c>
      <c r="C52" s="288"/>
      <c r="D52" s="62">
        <f>SUMIF(D7:D50,D14,J7:J60)</f>
        <v>16775000</v>
      </c>
      <c r="E52" s="289" t="s">
        <v>37</v>
      </c>
      <c r="F52" s="290"/>
      <c r="G52" s="40">
        <f>SUMIF(G7:G50,G11,K7:K59)</f>
        <v>16753392</v>
      </c>
    </row>
    <row r="53" spans="2:12" ht="15" x14ac:dyDescent="0.25">
      <c r="B53" s="280" t="s">
        <v>38</v>
      </c>
      <c r="C53" s="281"/>
      <c r="D53" s="41">
        <f>SUMIF(D7:D50,D18,J7:J59)</f>
        <v>4350000</v>
      </c>
      <c r="E53" s="280" t="s">
        <v>39</v>
      </c>
      <c r="F53" s="281"/>
      <c r="G53" s="42"/>
    </row>
    <row r="54" spans="2:12" ht="15" x14ac:dyDescent="0.25">
      <c r="B54" s="280" t="s">
        <v>40</v>
      </c>
      <c r="C54" s="281"/>
      <c r="D54" s="43">
        <f>SUMIF(D7:D50,D27,J7:J58)</f>
        <v>300000</v>
      </c>
      <c r="E54" s="280" t="s">
        <v>41</v>
      </c>
      <c r="F54" s="281"/>
      <c r="G54" s="44">
        <v>22817408</v>
      </c>
    </row>
    <row r="55" spans="2:12" ht="15" x14ac:dyDescent="0.25">
      <c r="B55" s="280" t="s">
        <v>42</v>
      </c>
      <c r="C55" s="281"/>
      <c r="D55" s="43">
        <f>SUMIF(D7:D50,D31,J7:J58)</f>
        <v>450000</v>
      </c>
      <c r="E55" s="280"/>
      <c r="F55" s="281"/>
      <c r="G55" s="46"/>
    </row>
    <row r="56" spans="2:12" ht="15" x14ac:dyDescent="0.25">
      <c r="B56" s="299" t="s">
        <v>72</v>
      </c>
      <c r="C56" s="300"/>
      <c r="D56" s="119">
        <v>21572529</v>
      </c>
      <c r="E56" s="280"/>
      <c r="F56" s="281"/>
      <c r="G56" s="46"/>
    </row>
    <row r="57" spans="2:12" ht="15" x14ac:dyDescent="0.25">
      <c r="B57" s="302" t="s">
        <v>44</v>
      </c>
      <c r="C57" s="303"/>
      <c r="D57" s="47">
        <f>SUM(D52:D55)</f>
        <v>21875000</v>
      </c>
      <c r="E57" s="282" t="s">
        <v>45</v>
      </c>
      <c r="F57" s="274"/>
      <c r="G57" s="48">
        <f>SUM(G52:G55)</f>
        <v>39570800</v>
      </c>
    </row>
    <row r="58" spans="2:12" ht="15" x14ac:dyDescent="0.25">
      <c r="B58" s="264" t="s">
        <v>46</v>
      </c>
      <c r="C58" s="265"/>
      <c r="D58" s="265"/>
      <c r="E58" s="265"/>
      <c r="F58" s="265"/>
      <c r="G58" s="266"/>
    </row>
    <row r="59" spans="2:12" ht="12.75" x14ac:dyDescent="0.2">
      <c r="B59" s="275"/>
      <c r="C59" s="268"/>
      <c r="D59" s="276"/>
      <c r="E59" s="265"/>
      <c r="F59" s="265"/>
      <c r="G59" s="266"/>
    </row>
    <row r="60" spans="2:12" ht="15" x14ac:dyDescent="0.25">
      <c r="B60" s="264" t="s">
        <v>48</v>
      </c>
      <c r="C60" s="265"/>
      <c r="D60" s="265"/>
      <c r="E60" s="265"/>
      <c r="F60" s="265"/>
      <c r="G60" s="266"/>
    </row>
    <row r="61" spans="2:12" ht="15" x14ac:dyDescent="0.25">
      <c r="B61" s="277"/>
      <c r="C61" s="268"/>
      <c r="D61" s="278"/>
      <c r="E61" s="265"/>
      <c r="F61" s="265"/>
      <c r="G61" s="266"/>
    </row>
    <row r="62" spans="2:12" ht="15" x14ac:dyDescent="0.25">
      <c r="B62" s="267" t="s">
        <v>75</v>
      </c>
      <c r="C62" s="268"/>
      <c r="D62" s="279">
        <f>'SEPT 2025'!D61</f>
        <v>-170074942</v>
      </c>
      <c r="E62" s="265"/>
      <c r="F62" s="265"/>
      <c r="G62" s="266"/>
    </row>
    <row r="63" spans="2:12" ht="15" x14ac:dyDescent="0.25">
      <c r="B63" s="267" t="s">
        <v>51</v>
      </c>
      <c r="C63" s="268"/>
      <c r="D63" s="269">
        <v>0</v>
      </c>
      <c r="E63" s="265"/>
      <c r="F63" s="265"/>
      <c r="G63" s="266"/>
    </row>
    <row r="64" spans="2:12" ht="15" x14ac:dyDescent="0.25">
      <c r="B64" s="50" t="s">
        <v>194</v>
      </c>
      <c r="C64" s="51"/>
      <c r="D64" s="269">
        <v>0</v>
      </c>
      <c r="E64" s="265"/>
      <c r="F64" s="265"/>
      <c r="G64" s="266"/>
    </row>
    <row r="65" spans="2:7" ht="15" x14ac:dyDescent="0.25">
      <c r="B65" s="270" t="s">
        <v>53</v>
      </c>
      <c r="C65" s="271"/>
      <c r="D65" s="272">
        <f>(D62+D63-D64)</f>
        <v>-170074942</v>
      </c>
      <c r="E65" s="273"/>
      <c r="F65" s="273"/>
      <c r="G65" s="274"/>
    </row>
  </sheetData>
  <mergeCells count="28">
    <mergeCell ref="E53:F53"/>
    <mergeCell ref="E54:F54"/>
    <mergeCell ref="L5:L6"/>
    <mergeCell ref="B51:D51"/>
    <mergeCell ref="E51:G51"/>
    <mergeCell ref="B52:C52"/>
    <mergeCell ref="E52:F52"/>
    <mergeCell ref="B53:C53"/>
    <mergeCell ref="B54:C54"/>
    <mergeCell ref="B55:C55"/>
    <mergeCell ref="E55:F55"/>
    <mergeCell ref="B56:C56"/>
    <mergeCell ref="E56:F56"/>
    <mergeCell ref="B57:C57"/>
    <mergeCell ref="E57:F57"/>
    <mergeCell ref="B58:G58"/>
    <mergeCell ref="B63:C63"/>
    <mergeCell ref="D63:G63"/>
    <mergeCell ref="D64:G64"/>
    <mergeCell ref="B65:C65"/>
    <mergeCell ref="D65:G65"/>
    <mergeCell ref="B59:C59"/>
    <mergeCell ref="D59:G59"/>
    <mergeCell ref="B60:G60"/>
    <mergeCell ref="B61:C61"/>
    <mergeCell ref="D61:G61"/>
    <mergeCell ref="B62:C62"/>
    <mergeCell ref="D62:G62"/>
  </mergeCells>
  <dataValidations count="3">
    <dataValidation type="list" allowBlank="1" sqref="G7:G50" xr:uid="{00000000-0002-0000-1400-000000000000}">
      <formula1>"KAS,BCA,BRI,BNI,BNI CV,BNI PSU,GOPAY,BNI VA,PUSAT,KAS AKBID"</formula1>
    </dataValidation>
    <dataValidation type="list" allowBlank="1" sqref="D7 D13:D19 D21 D23:D31 D33:D35 D37 D39:D49" xr:uid="{00000000-0002-0000-1400-000001000000}">
      <formula1>"Pendaftaran,Herregistrasi,Konversi,Angsuran,KRS,Martikulasi,Biaya Cetak,Biaya Cuti,Operasional,Atribut,SGS,Dana Dinas,Seragam,Biaya Praktik"</formula1>
    </dataValidation>
    <dataValidation type="list" allowBlank="1" sqref="D8:D12 D20 D22 D32 D36 D38 D50" xr:uid="{00000000-0002-0000-1400-000002000000}">
      <formula1>"Pendaftaran,Herregistrasi,Konversi,Angsuran,KRS,Martikulasi,Biaya Cetak,Biaya Cuti,Operasional,PKKMB dll,SGS,FB/IG,Google,Dana Dinas,WhatsApp,Proposal,Agency Kampus,Tiket,Agency Mhs,Refund"</formula1>
    </dataValidation>
  </dataValidation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AG61"/>
  <sheetViews>
    <sheetView workbookViewId="0"/>
  </sheetViews>
  <sheetFormatPr defaultColWidth="12.5703125" defaultRowHeight="15.75" customHeight="1" x14ac:dyDescent="0.2"/>
  <cols>
    <col min="3" max="3" width="31.85546875" customWidth="1"/>
    <col min="4" max="4" width="15.28515625" customWidth="1"/>
    <col min="14" max="14" width="8.85546875" customWidth="1"/>
    <col min="16" max="16" width="23" customWidth="1"/>
  </cols>
  <sheetData>
    <row r="1" spans="1:33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52"/>
      <c r="F3" s="6" t="s">
        <v>453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311" t="s">
        <v>4</v>
      </c>
      <c r="M5" s="281"/>
      <c r="N5" s="28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0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7" t="s">
        <v>12</v>
      </c>
      <c r="J6" s="148" t="s">
        <v>454</v>
      </c>
      <c r="K6" s="149" t="s">
        <v>455</v>
      </c>
      <c r="L6" s="150" t="s">
        <v>13</v>
      </c>
      <c r="M6" s="151" t="s">
        <v>456</v>
      </c>
      <c r="N6" s="284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15.75" customHeight="1" x14ac:dyDescent="0.25">
      <c r="B7" s="17">
        <v>45962</v>
      </c>
      <c r="C7" s="63" t="s">
        <v>457</v>
      </c>
      <c r="D7" s="132" t="s">
        <v>56</v>
      </c>
      <c r="E7" s="20" t="s">
        <v>113</v>
      </c>
      <c r="F7" s="69"/>
      <c r="G7" s="69" t="s">
        <v>65</v>
      </c>
      <c r="H7" s="142">
        <v>650000</v>
      </c>
      <c r="I7" s="60">
        <v>0</v>
      </c>
      <c r="J7" s="23">
        <f>SUM(H7:I7)</f>
        <v>650000</v>
      </c>
      <c r="K7" s="23"/>
      <c r="L7" s="64"/>
      <c r="M7" s="152"/>
      <c r="N7" s="84" t="b">
        <v>1</v>
      </c>
    </row>
    <row r="8" spans="1:33" ht="15.75" customHeight="1" x14ac:dyDescent="0.25">
      <c r="B8" s="17">
        <v>45963</v>
      </c>
      <c r="C8" s="85" t="s">
        <v>58</v>
      </c>
      <c r="D8" s="31" t="s">
        <v>126</v>
      </c>
      <c r="E8" s="32"/>
      <c r="F8" s="33"/>
      <c r="G8" s="32" t="s">
        <v>33</v>
      </c>
      <c r="H8" s="34"/>
      <c r="I8" s="35"/>
      <c r="J8" s="36"/>
      <c r="K8" s="36"/>
      <c r="L8" s="37">
        <v>394408</v>
      </c>
      <c r="M8" s="37">
        <v>2800</v>
      </c>
      <c r="N8" s="37"/>
    </row>
    <row r="9" spans="1:33" ht="15.75" customHeight="1" x14ac:dyDescent="0.25">
      <c r="B9" s="17">
        <v>45964</v>
      </c>
      <c r="C9" s="63" t="s">
        <v>437</v>
      </c>
      <c r="D9" s="132" t="s">
        <v>56</v>
      </c>
      <c r="E9" s="20" t="s">
        <v>113</v>
      </c>
      <c r="F9" s="69"/>
      <c r="G9" s="69" t="s">
        <v>65</v>
      </c>
      <c r="H9" s="142">
        <v>650000</v>
      </c>
      <c r="I9" s="60">
        <v>0</v>
      </c>
      <c r="J9" s="23">
        <f>SUM(H9:I9)</f>
        <v>650000</v>
      </c>
      <c r="K9" s="23"/>
      <c r="L9" s="64"/>
      <c r="M9" s="152"/>
      <c r="N9" s="84" t="b">
        <v>1</v>
      </c>
    </row>
    <row r="10" spans="1:33" ht="15.75" customHeight="1" x14ac:dyDescent="0.25">
      <c r="B10" s="17"/>
      <c r="C10" s="63" t="s">
        <v>420</v>
      </c>
      <c r="D10" s="132" t="s">
        <v>56</v>
      </c>
      <c r="E10" s="20" t="s">
        <v>286</v>
      </c>
      <c r="F10" s="69"/>
      <c r="G10" s="69" t="s">
        <v>65</v>
      </c>
      <c r="H10" s="142">
        <v>650000</v>
      </c>
      <c r="I10" s="60">
        <v>0</v>
      </c>
      <c r="J10" s="23">
        <f>SUM(H10:I10)</f>
        <v>650000</v>
      </c>
      <c r="K10" s="23"/>
      <c r="L10" s="64"/>
      <c r="M10" s="152"/>
      <c r="N10" s="84" t="b">
        <v>1</v>
      </c>
    </row>
    <row r="11" spans="1:33" ht="15.75" customHeight="1" x14ac:dyDescent="0.25">
      <c r="B11" s="17"/>
      <c r="C11" s="63" t="s">
        <v>350</v>
      </c>
      <c r="D11" s="132" t="s">
        <v>56</v>
      </c>
      <c r="E11" s="20" t="s">
        <v>289</v>
      </c>
      <c r="F11" s="69"/>
      <c r="G11" s="69" t="s">
        <v>65</v>
      </c>
      <c r="H11" s="142">
        <v>1300000</v>
      </c>
      <c r="I11" s="60">
        <v>0</v>
      </c>
      <c r="J11" s="23">
        <f>SUM(H11:I11)</f>
        <v>1300000</v>
      </c>
      <c r="K11" s="23"/>
      <c r="L11" s="64"/>
      <c r="M11" s="152"/>
      <c r="N11" s="84" t="b">
        <v>1</v>
      </c>
    </row>
    <row r="12" spans="1:33" ht="15.75" customHeight="1" x14ac:dyDescent="0.25">
      <c r="B12" s="17"/>
      <c r="C12" s="63" t="s">
        <v>350</v>
      </c>
      <c r="D12" s="132" t="s">
        <v>56</v>
      </c>
      <c r="E12" s="20" t="s">
        <v>286</v>
      </c>
      <c r="F12" s="69"/>
      <c r="G12" s="69" t="s">
        <v>65</v>
      </c>
      <c r="H12" s="142">
        <v>650000</v>
      </c>
      <c r="I12" s="60">
        <v>0</v>
      </c>
      <c r="J12" s="23">
        <f>SUM(H12:I12)</f>
        <v>650000</v>
      </c>
      <c r="K12" s="23"/>
      <c r="L12" s="64"/>
      <c r="M12" s="152"/>
      <c r="N12" s="84" t="b">
        <v>1</v>
      </c>
    </row>
    <row r="13" spans="1:33" ht="15.75" customHeight="1" x14ac:dyDescent="0.25">
      <c r="B13" s="17"/>
      <c r="C13" s="85" t="s">
        <v>32</v>
      </c>
      <c r="D13" s="31" t="s">
        <v>126</v>
      </c>
      <c r="E13" s="32"/>
      <c r="F13" s="33"/>
      <c r="G13" s="32" t="s">
        <v>33</v>
      </c>
      <c r="H13" s="34"/>
      <c r="I13" s="35"/>
      <c r="J13" s="36"/>
      <c r="K13" s="36"/>
      <c r="L13" s="37">
        <v>1764925</v>
      </c>
      <c r="M13" s="37">
        <v>3500</v>
      </c>
      <c r="N13" s="38"/>
    </row>
    <row r="14" spans="1:33" ht="15.75" customHeight="1" x14ac:dyDescent="0.25">
      <c r="B14" s="17">
        <v>45965</v>
      </c>
      <c r="C14" s="85" t="s">
        <v>29</v>
      </c>
      <c r="D14" s="31" t="s">
        <v>126</v>
      </c>
      <c r="E14" s="32"/>
      <c r="F14" s="33"/>
      <c r="G14" s="32" t="s">
        <v>33</v>
      </c>
      <c r="H14" s="34"/>
      <c r="I14" s="35"/>
      <c r="J14" s="36"/>
      <c r="K14" s="36"/>
      <c r="L14" s="37">
        <v>1341000</v>
      </c>
      <c r="M14" s="37"/>
      <c r="N14" s="38"/>
    </row>
    <row r="15" spans="1:33" ht="15.75" customHeight="1" x14ac:dyDescent="0.25">
      <c r="B15" s="17">
        <v>45966</v>
      </c>
      <c r="C15" s="63" t="s">
        <v>323</v>
      </c>
      <c r="D15" s="132" t="s">
        <v>56</v>
      </c>
      <c r="E15" s="20" t="s">
        <v>89</v>
      </c>
      <c r="F15" s="69"/>
      <c r="G15" s="69" t="s">
        <v>65</v>
      </c>
      <c r="H15" s="142">
        <v>1500000</v>
      </c>
      <c r="I15" s="60">
        <v>0</v>
      </c>
      <c r="J15" s="23">
        <f t="shared" ref="J15:J25" si="0">SUM(H15:I15)</f>
        <v>1500000</v>
      </c>
      <c r="K15" s="23"/>
      <c r="L15" s="64"/>
      <c r="M15" s="152"/>
      <c r="N15" s="84" t="b">
        <v>1</v>
      </c>
    </row>
    <row r="16" spans="1:33" ht="15.75" customHeight="1" x14ac:dyDescent="0.25">
      <c r="B16" s="17">
        <v>45967</v>
      </c>
      <c r="C16" s="63" t="s">
        <v>343</v>
      </c>
      <c r="D16" s="132" t="s">
        <v>56</v>
      </c>
      <c r="E16" s="20" t="s">
        <v>220</v>
      </c>
      <c r="F16" s="69"/>
      <c r="G16" s="69" t="s">
        <v>17</v>
      </c>
      <c r="H16" s="142">
        <v>650000</v>
      </c>
      <c r="I16" s="60">
        <v>0</v>
      </c>
      <c r="J16" s="23">
        <f t="shared" si="0"/>
        <v>650000</v>
      </c>
      <c r="K16" s="23"/>
      <c r="L16" s="64"/>
      <c r="M16" s="152"/>
      <c r="N16" s="84" t="b">
        <v>1</v>
      </c>
    </row>
    <row r="17" spans="2:14" ht="15.75" customHeight="1" x14ac:dyDescent="0.25">
      <c r="B17" s="17">
        <v>45968</v>
      </c>
      <c r="C17" s="63" t="s">
        <v>458</v>
      </c>
      <c r="D17" s="132" t="s">
        <v>56</v>
      </c>
      <c r="E17" s="20" t="s">
        <v>459</v>
      </c>
      <c r="F17" s="69"/>
      <c r="G17" s="69" t="s">
        <v>65</v>
      </c>
      <c r="H17" s="142">
        <v>1300000</v>
      </c>
      <c r="I17" s="60">
        <v>0</v>
      </c>
      <c r="J17" s="23">
        <f t="shared" si="0"/>
        <v>1300000</v>
      </c>
      <c r="K17" s="23"/>
      <c r="L17" s="64"/>
      <c r="M17" s="152"/>
      <c r="N17" s="84" t="b">
        <v>1</v>
      </c>
    </row>
    <row r="18" spans="2:14" ht="15.75" customHeight="1" x14ac:dyDescent="0.25">
      <c r="B18" s="17"/>
      <c r="C18" s="63" t="s">
        <v>325</v>
      </c>
      <c r="D18" s="132" t="s">
        <v>56</v>
      </c>
      <c r="E18" s="20" t="s">
        <v>229</v>
      </c>
      <c r="F18" s="69"/>
      <c r="G18" s="69" t="s">
        <v>65</v>
      </c>
      <c r="H18" s="142">
        <v>650000</v>
      </c>
      <c r="I18" s="60">
        <v>0</v>
      </c>
      <c r="J18" s="23">
        <f t="shared" si="0"/>
        <v>650000</v>
      </c>
      <c r="K18" s="23"/>
      <c r="L18" s="64"/>
      <c r="M18" s="152"/>
      <c r="N18" s="84" t="b">
        <v>1</v>
      </c>
    </row>
    <row r="19" spans="2:14" ht="15.75" customHeight="1" x14ac:dyDescent="0.25">
      <c r="B19" s="17">
        <v>45969</v>
      </c>
      <c r="C19" s="63" t="s">
        <v>324</v>
      </c>
      <c r="D19" s="132" t="s">
        <v>56</v>
      </c>
      <c r="E19" s="20" t="s">
        <v>113</v>
      </c>
      <c r="F19" s="69"/>
      <c r="G19" s="69" t="s">
        <v>65</v>
      </c>
      <c r="H19" s="142">
        <v>750000</v>
      </c>
      <c r="I19" s="60">
        <v>0</v>
      </c>
      <c r="J19" s="23">
        <f t="shared" si="0"/>
        <v>750000</v>
      </c>
      <c r="K19" s="23"/>
      <c r="L19" s="64"/>
      <c r="M19" s="152"/>
      <c r="N19" s="84" t="b">
        <v>1</v>
      </c>
    </row>
    <row r="20" spans="2:14" ht="15.75" customHeight="1" x14ac:dyDescent="0.25">
      <c r="B20" s="17"/>
      <c r="C20" s="63" t="s">
        <v>438</v>
      </c>
      <c r="D20" s="132" t="s">
        <v>56</v>
      </c>
      <c r="E20" s="20" t="s">
        <v>113</v>
      </c>
      <c r="F20" s="69"/>
      <c r="G20" s="69" t="s">
        <v>65</v>
      </c>
      <c r="H20" s="142">
        <v>750000</v>
      </c>
      <c r="I20" s="60">
        <v>0</v>
      </c>
      <c r="J20" s="23">
        <f t="shared" si="0"/>
        <v>750000</v>
      </c>
      <c r="K20" s="23"/>
      <c r="L20" s="64"/>
      <c r="M20" s="152"/>
      <c r="N20" s="84" t="b">
        <v>0</v>
      </c>
    </row>
    <row r="21" spans="2:14" ht="15.75" customHeight="1" x14ac:dyDescent="0.25">
      <c r="B21" s="17">
        <v>45971</v>
      </c>
      <c r="C21" s="63" t="s">
        <v>353</v>
      </c>
      <c r="D21" s="132" t="s">
        <v>56</v>
      </c>
      <c r="E21" s="20" t="s">
        <v>113</v>
      </c>
      <c r="F21" s="69"/>
      <c r="G21" s="69" t="s">
        <v>65</v>
      </c>
      <c r="H21" s="142">
        <v>750000</v>
      </c>
      <c r="I21" s="60">
        <v>0</v>
      </c>
      <c r="J21" s="23">
        <f t="shared" si="0"/>
        <v>750000</v>
      </c>
      <c r="K21" s="23"/>
      <c r="L21" s="64"/>
      <c r="M21" s="152"/>
      <c r="N21" s="84" t="b">
        <v>1</v>
      </c>
    </row>
    <row r="22" spans="2:14" ht="15.75" customHeight="1" x14ac:dyDescent="0.25">
      <c r="B22" s="17"/>
      <c r="C22" s="63" t="s">
        <v>436</v>
      </c>
      <c r="D22" s="132" t="s">
        <v>56</v>
      </c>
      <c r="E22" s="20" t="s">
        <v>113</v>
      </c>
      <c r="F22" s="69"/>
      <c r="G22" s="69" t="s">
        <v>65</v>
      </c>
      <c r="H22" s="142">
        <v>750000</v>
      </c>
      <c r="I22" s="60">
        <v>0</v>
      </c>
      <c r="J22" s="23">
        <f t="shared" si="0"/>
        <v>750000</v>
      </c>
      <c r="K22" s="23"/>
      <c r="L22" s="64"/>
      <c r="M22" s="152"/>
      <c r="N22" s="84" t="b">
        <v>1</v>
      </c>
    </row>
    <row r="23" spans="2:14" ht="15" x14ac:dyDescent="0.25">
      <c r="B23" s="17"/>
      <c r="C23" s="63" t="s">
        <v>319</v>
      </c>
      <c r="D23" s="132" t="s">
        <v>56</v>
      </c>
      <c r="E23" s="20" t="s">
        <v>64</v>
      </c>
      <c r="F23" s="69" t="s">
        <v>27</v>
      </c>
      <c r="G23" s="69" t="s">
        <v>65</v>
      </c>
      <c r="H23" s="142">
        <v>350000</v>
      </c>
      <c r="I23" s="60">
        <v>0</v>
      </c>
      <c r="J23" s="23">
        <f t="shared" si="0"/>
        <v>350000</v>
      </c>
      <c r="K23" s="23"/>
      <c r="L23" s="64"/>
      <c r="M23" s="152"/>
      <c r="N23" s="84" t="b">
        <v>1</v>
      </c>
    </row>
    <row r="24" spans="2:14" ht="15" x14ac:dyDescent="0.25">
      <c r="B24" s="17"/>
      <c r="C24" s="63" t="s">
        <v>157</v>
      </c>
      <c r="D24" s="132" t="s">
        <v>56</v>
      </c>
      <c r="E24" s="20" t="s">
        <v>224</v>
      </c>
      <c r="F24" s="69"/>
      <c r="G24" s="69" t="s">
        <v>65</v>
      </c>
      <c r="H24" s="142">
        <v>650000</v>
      </c>
      <c r="I24" s="60">
        <v>0</v>
      </c>
      <c r="J24" s="23">
        <f t="shared" si="0"/>
        <v>650000</v>
      </c>
      <c r="K24" s="23"/>
      <c r="L24" s="64"/>
      <c r="M24" s="152"/>
      <c r="N24" s="84" t="b">
        <v>1</v>
      </c>
    </row>
    <row r="25" spans="2:14" ht="15" x14ac:dyDescent="0.25">
      <c r="B25" s="17"/>
      <c r="C25" s="63" t="s">
        <v>441</v>
      </c>
      <c r="D25" s="132" t="s">
        <v>56</v>
      </c>
      <c r="E25" s="20" t="s">
        <v>113</v>
      </c>
      <c r="F25" s="69"/>
      <c r="G25" s="69" t="s">
        <v>65</v>
      </c>
      <c r="H25" s="142">
        <v>750000</v>
      </c>
      <c r="I25" s="60">
        <v>0</v>
      </c>
      <c r="J25" s="23">
        <f t="shared" si="0"/>
        <v>750000</v>
      </c>
      <c r="K25" s="23"/>
      <c r="L25" s="64"/>
      <c r="M25" s="152"/>
      <c r="N25" s="84" t="b">
        <v>1</v>
      </c>
    </row>
    <row r="26" spans="2:14" ht="15" x14ac:dyDescent="0.25">
      <c r="B26" s="17"/>
      <c r="C26" s="85" t="s">
        <v>198</v>
      </c>
      <c r="D26" s="31" t="s">
        <v>126</v>
      </c>
      <c r="E26" s="32"/>
      <c r="F26" s="33"/>
      <c r="G26" s="32" t="s">
        <v>33</v>
      </c>
      <c r="H26" s="34"/>
      <c r="I26" s="35"/>
      <c r="J26" s="36"/>
      <c r="K26" s="36"/>
      <c r="L26" s="37">
        <v>500000</v>
      </c>
      <c r="M26" s="38"/>
      <c r="N26" s="38"/>
    </row>
    <row r="27" spans="2:14" ht="15" x14ac:dyDescent="0.25">
      <c r="B27" s="17"/>
      <c r="C27" s="30" t="s">
        <v>460</v>
      </c>
      <c r="D27" s="31" t="s">
        <v>126</v>
      </c>
      <c r="E27" s="32"/>
      <c r="F27" s="129"/>
      <c r="G27" s="32" t="s">
        <v>33</v>
      </c>
      <c r="H27" s="130"/>
      <c r="I27" s="35"/>
      <c r="J27" s="36"/>
      <c r="K27" s="36"/>
      <c r="L27" s="37">
        <v>50000</v>
      </c>
      <c r="M27" s="38"/>
      <c r="N27" s="38"/>
    </row>
    <row r="28" spans="2:14" ht="15" x14ac:dyDescent="0.25">
      <c r="B28" s="17">
        <v>45972</v>
      </c>
      <c r="C28" s="63" t="s">
        <v>343</v>
      </c>
      <c r="D28" s="132" t="s">
        <v>56</v>
      </c>
      <c r="E28" s="20" t="s">
        <v>224</v>
      </c>
      <c r="F28" s="69"/>
      <c r="G28" s="69" t="s">
        <v>17</v>
      </c>
      <c r="H28" s="142">
        <v>650000</v>
      </c>
      <c r="I28" s="60">
        <v>0</v>
      </c>
      <c r="J28" s="23">
        <f t="shared" ref="J28:J34" si="1">SUM(H28:I28)</f>
        <v>650000</v>
      </c>
      <c r="K28" s="23"/>
      <c r="L28" s="64"/>
      <c r="M28" s="152"/>
      <c r="N28" s="84" t="b">
        <v>1</v>
      </c>
    </row>
    <row r="29" spans="2:14" ht="15" x14ac:dyDescent="0.25">
      <c r="B29" s="17"/>
      <c r="C29" s="63" t="s">
        <v>320</v>
      </c>
      <c r="D29" s="132" t="s">
        <v>56</v>
      </c>
      <c r="E29" s="20" t="s">
        <v>113</v>
      </c>
      <c r="F29" s="69"/>
      <c r="G29" s="69" t="s">
        <v>65</v>
      </c>
      <c r="H29" s="142">
        <v>750000</v>
      </c>
      <c r="I29" s="60">
        <v>0</v>
      </c>
      <c r="J29" s="23">
        <f t="shared" si="1"/>
        <v>750000</v>
      </c>
      <c r="K29" s="23"/>
      <c r="L29" s="64"/>
      <c r="M29" s="152"/>
      <c r="N29" s="84" t="b">
        <v>1</v>
      </c>
    </row>
    <row r="30" spans="2:14" ht="15" x14ac:dyDescent="0.25">
      <c r="B30" s="17">
        <v>45976</v>
      </c>
      <c r="C30" s="63" t="s">
        <v>461</v>
      </c>
      <c r="D30" s="132" t="s">
        <v>56</v>
      </c>
      <c r="E30" s="20" t="s">
        <v>220</v>
      </c>
      <c r="F30" s="69" t="s">
        <v>16</v>
      </c>
      <c r="G30" s="69" t="s">
        <v>65</v>
      </c>
      <c r="H30" s="142">
        <v>300000</v>
      </c>
      <c r="I30" s="60">
        <v>0</v>
      </c>
      <c r="J30" s="23">
        <f t="shared" si="1"/>
        <v>300000</v>
      </c>
      <c r="K30" s="23"/>
      <c r="L30" s="64"/>
      <c r="M30" s="152"/>
      <c r="N30" s="84" t="b">
        <v>0</v>
      </c>
    </row>
    <row r="31" spans="2:14" ht="15" x14ac:dyDescent="0.25">
      <c r="B31" s="17"/>
      <c r="C31" s="63" t="s">
        <v>461</v>
      </c>
      <c r="D31" s="132" t="s">
        <v>56</v>
      </c>
      <c r="E31" s="20" t="s">
        <v>224</v>
      </c>
      <c r="F31" s="69" t="s">
        <v>27</v>
      </c>
      <c r="G31" s="69" t="s">
        <v>65</v>
      </c>
      <c r="H31" s="142">
        <v>350000</v>
      </c>
      <c r="I31" s="60">
        <v>0</v>
      </c>
      <c r="J31" s="23">
        <f t="shared" si="1"/>
        <v>350000</v>
      </c>
      <c r="K31" s="23"/>
      <c r="L31" s="64"/>
      <c r="M31" s="152"/>
      <c r="N31" s="84" t="b">
        <v>0</v>
      </c>
    </row>
    <row r="32" spans="2:14" ht="15" x14ac:dyDescent="0.25">
      <c r="B32" s="17"/>
      <c r="C32" s="63" t="s">
        <v>462</v>
      </c>
      <c r="D32" s="132" t="s">
        <v>19</v>
      </c>
      <c r="E32" s="20"/>
      <c r="F32" s="69"/>
      <c r="G32" s="69" t="s">
        <v>17</v>
      </c>
      <c r="H32" s="142">
        <v>150000</v>
      </c>
      <c r="I32" s="60">
        <v>0</v>
      </c>
      <c r="J32" s="23">
        <f t="shared" si="1"/>
        <v>150000</v>
      </c>
      <c r="K32" s="153">
        <v>50000</v>
      </c>
      <c r="L32" s="64"/>
      <c r="M32" s="152"/>
      <c r="N32" s="84" t="b">
        <v>1</v>
      </c>
    </row>
    <row r="33" spans="2:14" ht="15" x14ac:dyDescent="0.25">
      <c r="B33" s="17"/>
      <c r="C33" s="63" t="s">
        <v>463</v>
      </c>
      <c r="D33" s="132" t="s">
        <v>19</v>
      </c>
      <c r="E33" s="20"/>
      <c r="F33" s="69"/>
      <c r="G33" s="69" t="s">
        <v>17</v>
      </c>
      <c r="H33" s="142">
        <v>150000</v>
      </c>
      <c r="I33" s="60">
        <v>0</v>
      </c>
      <c r="J33" s="23">
        <f t="shared" si="1"/>
        <v>150000</v>
      </c>
      <c r="K33" s="153">
        <v>50000</v>
      </c>
      <c r="L33" s="64"/>
      <c r="M33" s="152"/>
      <c r="N33" s="84" t="b">
        <v>1</v>
      </c>
    </row>
    <row r="34" spans="2:14" ht="15" x14ac:dyDescent="0.25">
      <c r="B34" s="17">
        <v>45978</v>
      </c>
      <c r="C34" s="154" t="s">
        <v>203</v>
      </c>
      <c r="D34" s="132" t="s">
        <v>56</v>
      </c>
      <c r="E34" s="20" t="s">
        <v>208</v>
      </c>
      <c r="F34" s="69"/>
      <c r="G34" s="69" t="s">
        <v>65</v>
      </c>
      <c r="H34" s="142">
        <v>650000</v>
      </c>
      <c r="I34" s="60">
        <v>0</v>
      </c>
      <c r="J34" s="23">
        <f t="shared" si="1"/>
        <v>650000</v>
      </c>
      <c r="K34" s="23"/>
      <c r="L34" s="64"/>
      <c r="M34" s="152"/>
      <c r="N34" s="84" t="b">
        <v>0</v>
      </c>
    </row>
    <row r="35" spans="2:14" ht="15" x14ac:dyDescent="0.25">
      <c r="B35" s="17">
        <v>45980</v>
      </c>
      <c r="C35" s="30" t="s">
        <v>464</v>
      </c>
      <c r="D35" s="31" t="s">
        <v>465</v>
      </c>
      <c r="E35" s="32"/>
      <c r="F35" s="129"/>
      <c r="G35" s="32" t="s">
        <v>466</v>
      </c>
      <c r="H35" s="130"/>
      <c r="I35" s="35"/>
      <c r="J35" s="36"/>
      <c r="K35" s="36"/>
      <c r="L35" s="37">
        <v>7560754</v>
      </c>
      <c r="M35" s="38"/>
      <c r="N35" s="38"/>
    </row>
    <row r="36" spans="2:14" ht="15" x14ac:dyDescent="0.25">
      <c r="B36" s="17">
        <v>45981</v>
      </c>
      <c r="C36" s="30" t="s">
        <v>467</v>
      </c>
      <c r="D36" s="31" t="s">
        <v>465</v>
      </c>
      <c r="E36" s="32"/>
      <c r="F36" s="129"/>
      <c r="G36" s="32" t="s">
        <v>466</v>
      </c>
      <c r="H36" s="130"/>
      <c r="I36" s="35"/>
      <c r="J36" s="36"/>
      <c r="K36" s="36"/>
      <c r="L36" s="37">
        <v>58800000</v>
      </c>
      <c r="M36" s="38"/>
      <c r="N36" s="38"/>
    </row>
    <row r="37" spans="2:14" ht="15" x14ac:dyDescent="0.25">
      <c r="B37" s="17">
        <v>45987</v>
      </c>
      <c r="C37" s="63" t="s">
        <v>468</v>
      </c>
      <c r="D37" s="132" t="s">
        <v>19</v>
      </c>
      <c r="E37" s="20"/>
      <c r="F37" s="69"/>
      <c r="G37" s="69" t="s">
        <v>17</v>
      </c>
      <c r="H37" s="142">
        <v>150000</v>
      </c>
      <c r="I37" s="60">
        <v>0</v>
      </c>
      <c r="J37" s="23">
        <f>SUM(H37:I37)</f>
        <v>150000</v>
      </c>
      <c r="K37" s="153">
        <v>50000</v>
      </c>
      <c r="L37" s="64"/>
      <c r="M37" s="152"/>
      <c r="N37" s="84" t="b">
        <v>0</v>
      </c>
    </row>
    <row r="38" spans="2:14" ht="15" x14ac:dyDescent="0.25">
      <c r="B38" s="17">
        <v>45988</v>
      </c>
      <c r="C38" s="30" t="s">
        <v>469</v>
      </c>
      <c r="D38" s="31" t="s">
        <v>126</v>
      </c>
      <c r="E38" s="32"/>
      <c r="F38" s="129"/>
      <c r="G38" s="32" t="s">
        <v>33</v>
      </c>
      <c r="H38" s="130"/>
      <c r="I38" s="35"/>
      <c r="J38" s="36"/>
      <c r="K38" s="36"/>
      <c r="L38" s="37">
        <v>315000</v>
      </c>
      <c r="M38" s="38"/>
      <c r="N38" s="38"/>
    </row>
    <row r="39" spans="2:14" ht="15" x14ac:dyDescent="0.25">
      <c r="B39" s="17">
        <v>45989</v>
      </c>
      <c r="C39" s="63" t="s">
        <v>439</v>
      </c>
      <c r="D39" s="132" t="s">
        <v>56</v>
      </c>
      <c r="E39" s="20" t="s">
        <v>116</v>
      </c>
      <c r="F39" s="69"/>
      <c r="G39" s="69" t="s">
        <v>65</v>
      </c>
      <c r="H39" s="142">
        <v>750000</v>
      </c>
      <c r="I39" s="60">
        <v>0</v>
      </c>
      <c r="J39" s="23">
        <f>SUM(H39:I39)</f>
        <v>750000</v>
      </c>
      <c r="K39" s="23"/>
      <c r="L39" s="64"/>
      <c r="M39" s="152"/>
      <c r="N39" s="84" t="b">
        <v>1</v>
      </c>
    </row>
    <row r="40" spans="2:14" ht="15" x14ac:dyDescent="0.25">
      <c r="B40" s="17"/>
      <c r="C40" s="63" t="s">
        <v>352</v>
      </c>
      <c r="D40" s="132" t="s">
        <v>56</v>
      </c>
      <c r="E40" s="20" t="s">
        <v>113</v>
      </c>
      <c r="F40" s="69"/>
      <c r="G40" s="69" t="s">
        <v>65</v>
      </c>
      <c r="H40" s="142">
        <v>750000</v>
      </c>
      <c r="I40" s="60">
        <v>0</v>
      </c>
      <c r="J40" s="23">
        <f>SUM(H40:I40)</f>
        <v>750000</v>
      </c>
      <c r="K40" s="23"/>
      <c r="L40" s="64"/>
      <c r="M40" s="152"/>
      <c r="N40" s="84" t="b">
        <v>1</v>
      </c>
    </row>
    <row r="41" spans="2:14" ht="15" x14ac:dyDescent="0.25">
      <c r="B41" s="17"/>
      <c r="C41" s="63" t="s">
        <v>316</v>
      </c>
      <c r="D41" s="132" t="s">
        <v>56</v>
      </c>
      <c r="E41" s="20" t="s">
        <v>113</v>
      </c>
      <c r="F41" s="69"/>
      <c r="G41" s="69" t="s">
        <v>65</v>
      </c>
      <c r="H41" s="142">
        <v>750000</v>
      </c>
      <c r="I41" s="60">
        <v>0</v>
      </c>
      <c r="J41" s="23">
        <f>SUM(H41:I41)</f>
        <v>750000</v>
      </c>
      <c r="K41" s="23"/>
      <c r="L41" s="64"/>
      <c r="M41" s="152"/>
      <c r="N41" s="84" t="b">
        <v>1</v>
      </c>
    </row>
    <row r="42" spans="2:14" ht="15" x14ac:dyDescent="0.25">
      <c r="B42" s="17"/>
      <c r="C42" s="63" t="s">
        <v>319</v>
      </c>
      <c r="D42" s="132" t="s">
        <v>56</v>
      </c>
      <c r="E42" s="20" t="s">
        <v>64</v>
      </c>
      <c r="F42" s="69"/>
      <c r="G42" s="69" t="s">
        <v>65</v>
      </c>
      <c r="H42" s="142">
        <v>400000</v>
      </c>
      <c r="I42" s="60">
        <v>0</v>
      </c>
      <c r="J42" s="23">
        <f>SUM(H42:I42)</f>
        <v>400000</v>
      </c>
      <c r="K42" s="23"/>
      <c r="L42" s="64"/>
      <c r="M42" s="152"/>
      <c r="N42" s="84" t="b">
        <v>0</v>
      </c>
    </row>
    <row r="43" spans="2:14" ht="15" x14ac:dyDescent="0.25">
      <c r="B43" s="17">
        <v>45990</v>
      </c>
      <c r="C43" s="63" t="s">
        <v>431</v>
      </c>
      <c r="D43" s="68" t="s">
        <v>56</v>
      </c>
      <c r="E43" s="20" t="s">
        <v>116</v>
      </c>
      <c r="F43" s="89"/>
      <c r="G43" s="70" t="s">
        <v>65</v>
      </c>
      <c r="H43" s="71">
        <v>650000</v>
      </c>
      <c r="I43" s="60">
        <v>0</v>
      </c>
      <c r="J43" s="23">
        <f>SUM(H43:I43)</f>
        <v>650000</v>
      </c>
      <c r="K43" s="23"/>
      <c r="L43" s="64"/>
      <c r="M43" s="152"/>
      <c r="N43" s="25"/>
    </row>
    <row r="44" spans="2:14" ht="15" x14ac:dyDescent="0.25">
      <c r="B44" s="91"/>
      <c r="C44" s="30"/>
      <c r="D44" s="31"/>
      <c r="E44" s="128"/>
      <c r="F44" s="129"/>
      <c r="G44" s="32"/>
      <c r="H44" s="130"/>
      <c r="I44" s="35"/>
      <c r="J44" s="36"/>
      <c r="K44" s="36"/>
      <c r="L44" s="37"/>
      <c r="M44" s="57"/>
      <c r="N44" s="38"/>
    </row>
    <row r="45" spans="2:14" ht="15" x14ac:dyDescent="0.25">
      <c r="B45" s="285" t="s">
        <v>34</v>
      </c>
      <c r="C45" s="273"/>
      <c r="D45" s="274"/>
      <c r="E45" s="286" t="s">
        <v>35</v>
      </c>
      <c r="F45" s="273"/>
      <c r="G45" s="274"/>
    </row>
    <row r="46" spans="2:14" ht="15" x14ac:dyDescent="0.25">
      <c r="B46" s="287" t="s">
        <v>36</v>
      </c>
      <c r="C46" s="288"/>
      <c r="D46" s="62">
        <f>SUMIF(D7:D44,D9,J7:J59)</f>
        <v>18750000</v>
      </c>
      <c r="E46" s="289" t="s">
        <v>470</v>
      </c>
      <c r="F46" s="290"/>
      <c r="G46" s="40"/>
    </row>
    <row r="47" spans="2:14" ht="15" x14ac:dyDescent="0.25">
      <c r="B47" s="280" t="s">
        <v>38</v>
      </c>
      <c r="C47" s="281"/>
      <c r="D47" s="155">
        <v>0</v>
      </c>
      <c r="E47" s="280" t="s">
        <v>39</v>
      </c>
      <c r="F47" s="281"/>
      <c r="G47" s="42"/>
    </row>
    <row r="48" spans="2:14" ht="15" x14ac:dyDescent="0.25">
      <c r="B48" s="280" t="s">
        <v>40</v>
      </c>
      <c r="C48" s="281"/>
      <c r="D48" s="43">
        <f>SUMIF(D7:D44,D32,J7:J52)</f>
        <v>450000</v>
      </c>
      <c r="E48" s="289" t="s">
        <v>37</v>
      </c>
      <c r="F48" s="290"/>
      <c r="G48" s="40">
        <f>SUMIF(D7:D44,D13,L7:L50)</f>
        <v>4365333</v>
      </c>
    </row>
    <row r="49" spans="2:7" ht="15" x14ac:dyDescent="0.25">
      <c r="B49" s="280" t="s">
        <v>42</v>
      </c>
      <c r="C49" s="281"/>
      <c r="D49" s="45">
        <v>0</v>
      </c>
      <c r="E49" s="280" t="s">
        <v>41</v>
      </c>
      <c r="F49" s="281"/>
      <c r="G49" s="44">
        <v>21020200</v>
      </c>
    </row>
    <row r="50" spans="2:7" ht="15" x14ac:dyDescent="0.25">
      <c r="B50" s="299" t="s">
        <v>72</v>
      </c>
      <c r="C50" s="300"/>
      <c r="D50" s="119">
        <v>21572529</v>
      </c>
      <c r="E50" s="296"/>
      <c r="F50" s="292"/>
      <c r="G50" s="44"/>
    </row>
    <row r="51" spans="2:7" ht="15" x14ac:dyDescent="0.25">
      <c r="B51" s="302" t="s">
        <v>44</v>
      </c>
      <c r="C51" s="303"/>
      <c r="D51" s="156">
        <f>SUM(D46:D49)</f>
        <v>19200000</v>
      </c>
      <c r="E51" s="282" t="s">
        <v>45</v>
      </c>
      <c r="F51" s="274"/>
      <c r="G51" s="157">
        <f>SUM(G46:G48)</f>
        <v>4365333</v>
      </c>
    </row>
    <row r="52" spans="2:7" ht="15" x14ac:dyDescent="0.25">
      <c r="B52" s="264" t="s">
        <v>46</v>
      </c>
      <c r="C52" s="265"/>
      <c r="D52" s="265"/>
      <c r="E52" s="265"/>
      <c r="F52" s="265"/>
      <c r="G52" s="266"/>
    </row>
    <row r="53" spans="2:7" ht="12.75" x14ac:dyDescent="0.2">
      <c r="B53" s="275" t="s">
        <v>471</v>
      </c>
      <c r="C53" s="268"/>
      <c r="D53" s="276">
        <v>58000000</v>
      </c>
      <c r="E53" s="265"/>
      <c r="F53" s="265"/>
      <c r="G53" s="266"/>
    </row>
    <row r="54" spans="2:7" ht="12.75" x14ac:dyDescent="0.2">
      <c r="B54" s="291" t="s">
        <v>472</v>
      </c>
      <c r="C54" s="292"/>
      <c r="D54" s="293">
        <v>50000000</v>
      </c>
      <c r="E54" s="294"/>
      <c r="F54" s="294"/>
      <c r="G54" s="295"/>
    </row>
    <row r="55" spans="2:7" ht="15" x14ac:dyDescent="0.25">
      <c r="B55" s="305" t="s">
        <v>48</v>
      </c>
      <c r="C55" s="273"/>
      <c r="D55" s="273"/>
      <c r="E55" s="273"/>
      <c r="F55" s="273"/>
      <c r="G55" s="274"/>
    </row>
    <row r="56" spans="2:7" ht="12.75" x14ac:dyDescent="0.2">
      <c r="B56" s="309" t="s">
        <v>464</v>
      </c>
      <c r="C56" s="310"/>
      <c r="D56" s="306">
        <v>7560754</v>
      </c>
      <c r="E56" s="307"/>
      <c r="F56" s="307"/>
      <c r="G56" s="308"/>
    </row>
    <row r="57" spans="2:7" ht="12.75" x14ac:dyDescent="0.2">
      <c r="B57" s="291" t="s">
        <v>467</v>
      </c>
      <c r="C57" s="292"/>
      <c r="D57" s="293">
        <v>58800000</v>
      </c>
      <c r="E57" s="294"/>
      <c r="F57" s="294"/>
      <c r="G57" s="295"/>
    </row>
    <row r="58" spans="2:7" ht="15" x14ac:dyDescent="0.25">
      <c r="B58" s="267" t="s">
        <v>75</v>
      </c>
      <c r="C58" s="268"/>
      <c r="D58" s="279">
        <f>'OKT 2025'!D65</f>
        <v>-170074942</v>
      </c>
      <c r="E58" s="265"/>
      <c r="F58" s="265"/>
      <c r="G58" s="266"/>
    </row>
    <row r="59" spans="2:7" ht="15" x14ac:dyDescent="0.25">
      <c r="B59" s="267" t="s">
        <v>51</v>
      </c>
      <c r="C59" s="268"/>
      <c r="D59" s="269">
        <f>SUM(D53:G54)</f>
        <v>108000000</v>
      </c>
      <c r="E59" s="265"/>
      <c r="F59" s="265"/>
      <c r="G59" s="266"/>
    </row>
    <row r="60" spans="2:7" ht="15" x14ac:dyDescent="0.25">
      <c r="B60" s="50" t="s">
        <v>194</v>
      </c>
      <c r="C60" s="51"/>
      <c r="D60" s="269">
        <f>SUM(D56:G57)</f>
        <v>66360754</v>
      </c>
      <c r="E60" s="265"/>
      <c r="F60" s="265"/>
      <c r="G60" s="266"/>
    </row>
    <row r="61" spans="2:7" ht="15" x14ac:dyDescent="0.25">
      <c r="B61" s="270" t="s">
        <v>53</v>
      </c>
      <c r="C61" s="271"/>
      <c r="D61" s="272">
        <f>(D58+D59-D60)</f>
        <v>-128435696</v>
      </c>
      <c r="E61" s="273"/>
      <c r="F61" s="273"/>
      <c r="G61" s="274"/>
    </row>
  </sheetData>
  <mergeCells count="33">
    <mergeCell ref="L5:M5"/>
    <mergeCell ref="N5:N6"/>
    <mergeCell ref="B45:D45"/>
    <mergeCell ref="E45:G45"/>
    <mergeCell ref="B46:C46"/>
    <mergeCell ref="E46:F46"/>
    <mergeCell ref="B59:C59"/>
    <mergeCell ref="E47:F47"/>
    <mergeCell ref="E50:F50"/>
    <mergeCell ref="E51:F51"/>
    <mergeCell ref="B51:C51"/>
    <mergeCell ref="B53:C53"/>
    <mergeCell ref="D58:G58"/>
    <mergeCell ref="B54:C54"/>
    <mergeCell ref="B56:C56"/>
    <mergeCell ref="B57:C57"/>
    <mergeCell ref="B58:C58"/>
    <mergeCell ref="D59:G59"/>
    <mergeCell ref="B61:C61"/>
    <mergeCell ref="B47:C47"/>
    <mergeCell ref="B48:C48"/>
    <mergeCell ref="E48:F48"/>
    <mergeCell ref="B49:C49"/>
    <mergeCell ref="E49:F49"/>
    <mergeCell ref="B50:C50"/>
    <mergeCell ref="B52:G52"/>
    <mergeCell ref="D60:G60"/>
    <mergeCell ref="D61:G61"/>
    <mergeCell ref="D53:G53"/>
    <mergeCell ref="D54:G54"/>
    <mergeCell ref="B55:G55"/>
    <mergeCell ref="D56:G56"/>
    <mergeCell ref="D57:G57"/>
  </mergeCells>
  <dataValidations count="4">
    <dataValidation type="list" allowBlank="1" sqref="G7:G34 G37:G44" xr:uid="{00000000-0002-0000-1500-000000000000}">
      <formula1>"KAS,BCA,BRI,BNI,BNI CV,BNI PSU,GOPAY,BNI VA,PUSAT,KAS AKBID"</formula1>
    </dataValidation>
    <dataValidation type="list" allowBlank="1" sqref="D7 D9:D12 D15:D25 D28:D34 D37 D39:D42" xr:uid="{00000000-0002-0000-1500-000001000000}">
      <formula1>"Pendaftaran,Herregistrasi,Konversi,Angsuran,KRS,Martikulasi,Biaya Cetak,Biaya Cuti,Operasional,Atribut,SGS,Dana Dinas,Seragam,Biaya Praktik"</formula1>
    </dataValidation>
    <dataValidation type="list" allowBlank="1" sqref="G35:G36" xr:uid="{00000000-0002-0000-1500-000002000000}">
      <formula1>"TUNAI,BNI CV,GOPAY,BNI VA,PUSAT,KAS AKBID,BNI AKBID"</formula1>
    </dataValidation>
    <dataValidation type="list" allowBlank="1" sqref="D8 D13:D14 D26:D27 D35:D36 D38 D43:D44" xr:uid="{00000000-0002-0000-1500-000003000000}">
      <formula1>"Pendaftaran,Herregistrasi,Konversi,Angsuran,KRS,Martikulasi,Biaya Cetak,Biaya Cuti,Operasional,PKKMB dll,SGS,FB/IG,Google,Dana Dinas,Lainnya,Agency Kampus,Agency Mhs,Refund"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D6EC-23AA-4422-9D96-522534345DC1}">
  <dimension ref="A3:D44"/>
  <sheetViews>
    <sheetView topLeftCell="A4" workbookViewId="0">
      <selection activeCell="E18" sqref="E18"/>
    </sheetView>
  </sheetViews>
  <sheetFormatPr defaultRowHeight="12.75" x14ac:dyDescent="0.2"/>
  <cols>
    <col min="1" max="1" width="38.28515625" bestFit="1" customWidth="1"/>
    <col min="2" max="2" width="16.7109375" bestFit="1" customWidth="1"/>
  </cols>
  <sheetData>
    <row r="3" spans="1:4" x14ac:dyDescent="0.2">
      <c r="A3" s="259" t="s">
        <v>672</v>
      </c>
      <c r="B3" t="s">
        <v>674</v>
      </c>
    </row>
    <row r="4" spans="1:4" x14ac:dyDescent="0.2">
      <c r="A4" s="260" t="s">
        <v>56</v>
      </c>
      <c r="B4" s="261">
        <v>16075000</v>
      </c>
    </row>
    <row r="5" spans="1:4" x14ac:dyDescent="0.2">
      <c r="A5" s="262" t="s">
        <v>416</v>
      </c>
      <c r="B5" s="261">
        <v>650000</v>
      </c>
      <c r="C5" s="319" t="s">
        <v>676</v>
      </c>
    </row>
    <row r="6" spans="1:4" x14ac:dyDescent="0.2">
      <c r="A6" s="262" t="s">
        <v>372</v>
      </c>
      <c r="B6" s="261">
        <v>650000</v>
      </c>
      <c r="C6" s="320"/>
    </row>
    <row r="7" spans="1:4" x14ac:dyDescent="0.2">
      <c r="A7" s="262" t="s">
        <v>479</v>
      </c>
      <c r="B7" s="261">
        <v>650000</v>
      </c>
      <c r="C7" s="318" t="s">
        <v>676</v>
      </c>
    </row>
    <row r="8" spans="1:4" x14ac:dyDescent="0.2">
      <c r="A8" s="262" t="s">
        <v>433</v>
      </c>
      <c r="B8" s="261">
        <v>650000</v>
      </c>
      <c r="C8" s="318" t="s">
        <v>676</v>
      </c>
      <c r="D8" s="254"/>
    </row>
    <row r="9" spans="1:4" x14ac:dyDescent="0.2">
      <c r="A9" s="262" t="s">
        <v>316</v>
      </c>
      <c r="B9" s="261">
        <v>750000</v>
      </c>
      <c r="C9" s="318" t="s">
        <v>676</v>
      </c>
    </row>
    <row r="10" spans="1:4" x14ac:dyDescent="0.2">
      <c r="A10" s="262" t="s">
        <v>436</v>
      </c>
      <c r="B10" s="261">
        <v>750000</v>
      </c>
      <c r="C10" s="318" t="s">
        <v>676</v>
      </c>
    </row>
    <row r="11" spans="1:4" x14ac:dyDescent="0.2">
      <c r="A11" s="262" t="s">
        <v>324</v>
      </c>
      <c r="B11" s="261">
        <v>750000</v>
      </c>
      <c r="C11" s="318" t="s">
        <v>676</v>
      </c>
    </row>
    <row r="12" spans="1:4" x14ac:dyDescent="0.2">
      <c r="A12" s="262" t="s">
        <v>356</v>
      </c>
      <c r="B12" s="261">
        <v>650000</v>
      </c>
      <c r="C12" s="318" t="s">
        <v>676</v>
      </c>
    </row>
    <row r="13" spans="1:4" x14ac:dyDescent="0.2">
      <c r="A13" s="262" t="s">
        <v>440</v>
      </c>
      <c r="B13" s="261">
        <v>675000</v>
      </c>
      <c r="C13" s="318" t="s">
        <v>676</v>
      </c>
    </row>
    <row r="14" spans="1:4" x14ac:dyDescent="0.2">
      <c r="A14" s="262" t="s">
        <v>399</v>
      </c>
      <c r="B14" s="261">
        <v>650000</v>
      </c>
      <c r="C14" s="318" t="s">
        <v>676</v>
      </c>
    </row>
    <row r="15" spans="1:4" x14ac:dyDescent="0.2">
      <c r="A15" s="262" t="s">
        <v>491</v>
      </c>
      <c r="B15" s="261">
        <v>650000</v>
      </c>
      <c r="C15" s="319" t="s">
        <v>676</v>
      </c>
    </row>
    <row r="16" spans="1:4" x14ac:dyDescent="0.2">
      <c r="A16" s="262" t="s">
        <v>388</v>
      </c>
      <c r="B16" s="261">
        <v>650000</v>
      </c>
      <c r="C16" s="320"/>
    </row>
    <row r="17" spans="1:3" x14ac:dyDescent="0.2">
      <c r="A17" s="262" t="s">
        <v>320</v>
      </c>
      <c r="B17" s="261">
        <v>750000</v>
      </c>
      <c r="C17" s="318" t="s">
        <v>676</v>
      </c>
    </row>
    <row r="18" spans="1:3" x14ac:dyDescent="0.2">
      <c r="A18" s="262" t="s">
        <v>350</v>
      </c>
      <c r="B18" s="261">
        <v>650000</v>
      </c>
      <c r="C18" s="318" t="s">
        <v>676</v>
      </c>
    </row>
    <row r="19" spans="1:3" x14ac:dyDescent="0.2">
      <c r="A19" s="262" t="s">
        <v>441</v>
      </c>
      <c r="B19" s="261">
        <v>750000</v>
      </c>
      <c r="C19" s="318" t="s">
        <v>676</v>
      </c>
    </row>
    <row r="20" spans="1:3" x14ac:dyDescent="0.2">
      <c r="A20" s="262" t="s">
        <v>420</v>
      </c>
      <c r="B20" s="261">
        <v>650000</v>
      </c>
      <c r="C20" s="318" t="s">
        <v>676</v>
      </c>
    </row>
    <row r="21" spans="1:3" x14ac:dyDescent="0.2">
      <c r="A21" s="262" t="s">
        <v>442</v>
      </c>
      <c r="B21" s="261">
        <v>650000</v>
      </c>
      <c r="C21" s="318" t="s">
        <v>676</v>
      </c>
    </row>
    <row r="22" spans="1:3" x14ac:dyDescent="0.2">
      <c r="A22" s="262" t="s">
        <v>431</v>
      </c>
      <c r="B22" s="261">
        <v>650000</v>
      </c>
      <c r="C22" s="318" t="s">
        <v>676</v>
      </c>
    </row>
    <row r="23" spans="1:3" x14ac:dyDescent="0.2">
      <c r="A23" s="262" t="s">
        <v>347</v>
      </c>
      <c r="B23" s="261">
        <v>650000</v>
      </c>
      <c r="C23" s="318" t="s">
        <v>676</v>
      </c>
    </row>
    <row r="24" spans="1:3" x14ac:dyDescent="0.2">
      <c r="A24" s="262" t="s">
        <v>353</v>
      </c>
      <c r="B24" s="261">
        <v>500000</v>
      </c>
      <c r="C24" s="318" t="s">
        <v>683</v>
      </c>
    </row>
    <row r="25" spans="1:3" x14ac:dyDescent="0.2">
      <c r="A25" s="262" t="s">
        <v>352</v>
      </c>
      <c r="B25" s="261">
        <v>750000</v>
      </c>
      <c r="C25" s="318" t="s">
        <v>676</v>
      </c>
    </row>
    <row r="26" spans="1:3" x14ac:dyDescent="0.2">
      <c r="A26" s="262" t="s">
        <v>365</v>
      </c>
      <c r="B26" s="261">
        <v>650000</v>
      </c>
      <c r="C26" s="318" t="s">
        <v>676</v>
      </c>
    </row>
    <row r="27" spans="1:3" x14ac:dyDescent="0.2">
      <c r="A27" s="262" t="s">
        <v>341</v>
      </c>
      <c r="B27" s="261">
        <v>1300000</v>
      </c>
      <c r="C27" s="318" t="s">
        <v>676</v>
      </c>
    </row>
    <row r="28" spans="1:3" x14ac:dyDescent="0.2">
      <c r="A28" s="260" t="s">
        <v>483</v>
      </c>
      <c r="B28" s="261">
        <v>25000</v>
      </c>
    </row>
    <row r="29" spans="1:3" x14ac:dyDescent="0.2">
      <c r="A29" s="262" t="s">
        <v>463</v>
      </c>
      <c r="B29" s="261">
        <v>25000</v>
      </c>
    </row>
    <row r="30" spans="1:3" x14ac:dyDescent="0.2">
      <c r="A30" s="260" t="s">
        <v>15</v>
      </c>
      <c r="B30" s="261">
        <v>500000</v>
      </c>
    </row>
    <row r="31" spans="1:3" x14ac:dyDescent="0.2">
      <c r="A31" s="262" t="s">
        <v>462</v>
      </c>
      <c r="B31" s="261">
        <v>500000</v>
      </c>
    </row>
    <row r="32" spans="1:3" x14ac:dyDescent="0.2">
      <c r="A32" s="260" t="s">
        <v>465</v>
      </c>
      <c r="B32" s="261"/>
    </row>
    <row r="33" spans="1:2" x14ac:dyDescent="0.2">
      <c r="A33" s="262" t="s">
        <v>482</v>
      </c>
      <c r="B33" s="261"/>
    </row>
    <row r="34" spans="1:2" x14ac:dyDescent="0.2">
      <c r="A34" s="260" t="s">
        <v>126</v>
      </c>
      <c r="B34" s="261"/>
    </row>
    <row r="35" spans="1:2" x14ac:dyDescent="0.2">
      <c r="A35" s="262" t="s">
        <v>58</v>
      </c>
      <c r="B35" s="261"/>
    </row>
    <row r="36" spans="1:2" x14ac:dyDescent="0.2">
      <c r="A36" s="262" t="s">
        <v>198</v>
      </c>
      <c r="B36" s="261"/>
    </row>
    <row r="37" spans="1:2" x14ac:dyDescent="0.2">
      <c r="A37" s="262" t="s">
        <v>32</v>
      </c>
      <c r="B37" s="261"/>
    </row>
    <row r="38" spans="1:2" x14ac:dyDescent="0.2">
      <c r="A38" s="260" t="s">
        <v>19</v>
      </c>
      <c r="B38" s="261">
        <v>750000</v>
      </c>
    </row>
    <row r="39" spans="1:2" x14ac:dyDescent="0.2">
      <c r="A39" s="262" t="s">
        <v>489</v>
      </c>
      <c r="B39" s="261">
        <v>150000</v>
      </c>
    </row>
    <row r="40" spans="1:2" x14ac:dyDescent="0.2">
      <c r="A40" s="262" t="s">
        <v>488</v>
      </c>
      <c r="B40" s="261">
        <v>150000</v>
      </c>
    </row>
    <row r="41" spans="1:2" x14ac:dyDescent="0.2">
      <c r="A41" s="262" t="s">
        <v>490</v>
      </c>
      <c r="B41" s="261">
        <v>150000</v>
      </c>
    </row>
    <row r="42" spans="1:2" x14ac:dyDescent="0.2">
      <c r="A42" s="262" t="s">
        <v>486</v>
      </c>
      <c r="B42" s="261">
        <v>150000</v>
      </c>
    </row>
    <row r="43" spans="1:2" x14ac:dyDescent="0.2">
      <c r="A43" s="262" t="s">
        <v>484</v>
      </c>
      <c r="B43" s="261">
        <v>150000</v>
      </c>
    </row>
    <row r="44" spans="1:2" x14ac:dyDescent="0.2">
      <c r="A44" s="260" t="s">
        <v>673</v>
      </c>
      <c r="B44" s="261">
        <v>17350000</v>
      </c>
    </row>
  </sheetData>
  <mergeCells count="2">
    <mergeCell ref="C15:C16"/>
    <mergeCell ref="C5:C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AG62"/>
  <sheetViews>
    <sheetView topLeftCell="B6" workbookViewId="0">
      <selection activeCell="B6" sqref="B6:H41"/>
    </sheetView>
  </sheetViews>
  <sheetFormatPr defaultColWidth="12.5703125" defaultRowHeight="15.75" customHeight="1" x14ac:dyDescent="0.2"/>
  <cols>
    <col min="1" max="1" width="6.7109375" customWidth="1"/>
    <col min="3" max="3" width="33.85546875" customWidth="1"/>
    <col min="4" max="4" width="16" customWidth="1"/>
    <col min="5" max="5" width="20.42578125" customWidth="1"/>
    <col min="7" max="7" width="15" customWidth="1"/>
    <col min="12" max="12" width="13.42578125" customWidth="1"/>
    <col min="14" max="14" width="7.28515625" customWidth="1"/>
  </cols>
  <sheetData>
    <row r="1" spans="1:33" ht="15.75" customHeight="1" x14ac:dyDescent="0.3">
      <c r="A1" s="1"/>
      <c r="B1" s="2"/>
      <c r="D1" s="2"/>
      <c r="E1" s="52"/>
      <c r="F1" s="3" t="s">
        <v>0</v>
      </c>
      <c r="G1" s="2"/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52"/>
      <c r="F2" s="6" t="s">
        <v>1</v>
      </c>
      <c r="G2" s="2"/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52"/>
      <c r="F3" s="6" t="s">
        <v>473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311" t="s">
        <v>4</v>
      </c>
      <c r="M5" s="281"/>
      <c r="N5" s="28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0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8" t="s">
        <v>474</v>
      </c>
      <c r="J6" s="148" t="s">
        <v>454</v>
      </c>
      <c r="K6" s="149" t="s">
        <v>455</v>
      </c>
      <c r="L6" s="150" t="s">
        <v>13</v>
      </c>
      <c r="M6" s="151" t="s">
        <v>456</v>
      </c>
      <c r="N6" s="284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15.75" customHeight="1" x14ac:dyDescent="0.25">
      <c r="B7" s="68" t="s">
        <v>475</v>
      </c>
      <c r="C7" s="63" t="s">
        <v>341</v>
      </c>
      <c r="D7" s="132" t="s">
        <v>56</v>
      </c>
      <c r="E7" s="20" t="s">
        <v>476</v>
      </c>
      <c r="F7" s="69"/>
      <c r="G7" s="69" t="s">
        <v>65</v>
      </c>
      <c r="H7" s="142">
        <v>1300000</v>
      </c>
      <c r="I7" s="60">
        <v>0</v>
      </c>
      <c r="J7" s="23">
        <f t="shared" ref="J7:J19" si="0">SUM(H7:I7)</f>
        <v>1300000</v>
      </c>
      <c r="K7" s="23"/>
      <c r="L7" s="64"/>
      <c r="M7" s="152"/>
      <c r="N7" s="84" t="b">
        <v>1</v>
      </c>
    </row>
    <row r="8" spans="1:33" ht="15.75" customHeight="1" x14ac:dyDescent="0.25">
      <c r="B8" s="17"/>
      <c r="C8" s="63" t="s">
        <v>420</v>
      </c>
      <c r="D8" s="132" t="s">
        <v>56</v>
      </c>
      <c r="E8" s="20" t="s">
        <v>349</v>
      </c>
      <c r="F8" s="69"/>
      <c r="G8" s="69" t="s">
        <v>65</v>
      </c>
      <c r="H8" s="142">
        <v>650000</v>
      </c>
      <c r="I8" s="60">
        <v>0</v>
      </c>
      <c r="J8" s="23">
        <f t="shared" si="0"/>
        <v>650000</v>
      </c>
      <c r="K8" s="23"/>
      <c r="L8" s="64"/>
      <c r="M8" s="152"/>
      <c r="N8" s="84" t="b">
        <v>1</v>
      </c>
    </row>
    <row r="9" spans="1:33" ht="15.75" customHeight="1" x14ac:dyDescent="0.25">
      <c r="B9" s="68" t="s">
        <v>477</v>
      </c>
      <c r="C9" s="63" t="s">
        <v>350</v>
      </c>
      <c r="D9" s="132" t="s">
        <v>56</v>
      </c>
      <c r="E9" s="20" t="s">
        <v>349</v>
      </c>
      <c r="F9" s="69"/>
      <c r="G9" s="69" t="s">
        <v>65</v>
      </c>
      <c r="H9" s="142">
        <v>650000</v>
      </c>
      <c r="I9" s="60">
        <v>0</v>
      </c>
      <c r="J9" s="23">
        <f t="shared" si="0"/>
        <v>650000</v>
      </c>
      <c r="K9" s="23"/>
      <c r="L9" s="64"/>
      <c r="M9" s="152"/>
      <c r="N9" s="84" t="b">
        <v>1</v>
      </c>
    </row>
    <row r="10" spans="1:33" ht="15.75" customHeight="1" x14ac:dyDescent="0.25">
      <c r="B10" s="17"/>
      <c r="C10" s="63" t="s">
        <v>440</v>
      </c>
      <c r="D10" s="132" t="s">
        <v>56</v>
      </c>
      <c r="E10" s="20" t="s">
        <v>116</v>
      </c>
      <c r="F10" s="69"/>
      <c r="G10" s="69" t="s">
        <v>65</v>
      </c>
      <c r="H10" s="142">
        <v>675000</v>
      </c>
      <c r="I10" s="60">
        <v>0</v>
      </c>
      <c r="J10" s="23">
        <f t="shared" si="0"/>
        <v>675000</v>
      </c>
      <c r="K10" s="23"/>
      <c r="L10" s="64"/>
      <c r="M10" s="152"/>
      <c r="N10" s="84" t="b">
        <v>1</v>
      </c>
    </row>
    <row r="11" spans="1:33" ht="15.75" customHeight="1" x14ac:dyDescent="0.25">
      <c r="B11" s="68" t="s">
        <v>478</v>
      </c>
      <c r="C11" s="63" t="s">
        <v>479</v>
      </c>
      <c r="D11" s="132" t="s">
        <v>56</v>
      </c>
      <c r="E11" s="20" t="s">
        <v>116</v>
      </c>
      <c r="F11" s="69"/>
      <c r="G11" s="69" t="s">
        <v>65</v>
      </c>
      <c r="H11" s="142">
        <v>650000</v>
      </c>
      <c r="I11" s="60">
        <v>0</v>
      </c>
      <c r="J11" s="23">
        <f t="shared" si="0"/>
        <v>650000</v>
      </c>
      <c r="K11" s="23"/>
      <c r="L11" s="64"/>
      <c r="M11" s="152"/>
      <c r="N11" s="84" t="b">
        <v>1</v>
      </c>
    </row>
    <row r="12" spans="1:33" ht="15.75" customHeight="1" x14ac:dyDescent="0.25">
      <c r="B12" s="68" t="s">
        <v>480</v>
      </c>
      <c r="C12" s="63" t="s">
        <v>442</v>
      </c>
      <c r="D12" s="132" t="s">
        <v>56</v>
      </c>
      <c r="E12" s="20" t="s">
        <v>116</v>
      </c>
      <c r="F12" s="69"/>
      <c r="G12" s="69" t="s">
        <v>65</v>
      </c>
      <c r="H12" s="142">
        <v>650000</v>
      </c>
      <c r="I12" s="60">
        <v>0</v>
      </c>
      <c r="J12" s="23">
        <f t="shared" si="0"/>
        <v>650000</v>
      </c>
      <c r="K12" s="23"/>
      <c r="L12" s="64"/>
      <c r="M12" s="152"/>
      <c r="N12" s="84" t="b">
        <v>1</v>
      </c>
    </row>
    <row r="13" spans="1:33" ht="15.75" customHeight="1" x14ac:dyDescent="0.25">
      <c r="B13" s="17">
        <v>45997</v>
      </c>
      <c r="C13" s="63" t="s">
        <v>436</v>
      </c>
      <c r="D13" s="132" t="s">
        <v>56</v>
      </c>
      <c r="E13" s="20" t="s">
        <v>116</v>
      </c>
      <c r="F13" s="69"/>
      <c r="G13" s="69" t="s">
        <v>65</v>
      </c>
      <c r="H13" s="142">
        <v>750000</v>
      </c>
      <c r="I13" s="60">
        <v>0</v>
      </c>
      <c r="J13" s="23">
        <f t="shared" si="0"/>
        <v>750000</v>
      </c>
      <c r="K13" s="23"/>
      <c r="L13" s="64"/>
      <c r="M13" s="152"/>
      <c r="N13" s="84" t="b">
        <v>1</v>
      </c>
    </row>
    <row r="14" spans="1:33" ht="15.75" customHeight="1" x14ac:dyDescent="0.25">
      <c r="B14" s="17">
        <v>46000</v>
      </c>
      <c r="C14" s="63" t="s">
        <v>372</v>
      </c>
      <c r="D14" s="132" t="s">
        <v>56</v>
      </c>
      <c r="E14" s="20" t="s">
        <v>481</v>
      </c>
      <c r="F14" s="69"/>
      <c r="G14" s="69" t="s">
        <v>65</v>
      </c>
      <c r="H14" s="142">
        <v>650000</v>
      </c>
      <c r="I14" s="60">
        <v>0</v>
      </c>
      <c r="J14" s="23">
        <f t="shared" si="0"/>
        <v>650000</v>
      </c>
      <c r="K14" s="23"/>
      <c r="L14" s="64"/>
      <c r="M14" s="152"/>
      <c r="N14" s="84" t="b">
        <v>1</v>
      </c>
    </row>
    <row r="15" spans="1:33" ht="15.75" customHeight="1" x14ac:dyDescent="0.25">
      <c r="B15" s="17">
        <v>46001</v>
      </c>
      <c r="C15" s="63" t="s">
        <v>324</v>
      </c>
      <c r="D15" s="132" t="s">
        <v>56</v>
      </c>
      <c r="E15" s="20" t="s">
        <v>116</v>
      </c>
      <c r="F15" s="69"/>
      <c r="G15" s="69" t="s">
        <v>65</v>
      </c>
      <c r="H15" s="142">
        <v>750000</v>
      </c>
      <c r="I15" s="60">
        <v>0</v>
      </c>
      <c r="J15" s="23">
        <f t="shared" si="0"/>
        <v>750000</v>
      </c>
      <c r="K15" s="23"/>
      <c r="L15" s="64"/>
      <c r="M15" s="152"/>
      <c r="N15" s="84" t="b">
        <v>1</v>
      </c>
    </row>
    <row r="16" spans="1:33" ht="15.75" customHeight="1" x14ac:dyDescent="0.25">
      <c r="B16" s="17">
        <v>46002</v>
      </c>
      <c r="C16" s="63" t="s">
        <v>347</v>
      </c>
      <c r="D16" s="132" t="s">
        <v>56</v>
      </c>
      <c r="E16" s="20" t="s">
        <v>229</v>
      </c>
      <c r="F16" s="69"/>
      <c r="G16" s="69" t="s">
        <v>65</v>
      </c>
      <c r="H16" s="142">
        <v>650000</v>
      </c>
      <c r="I16" s="60">
        <v>0</v>
      </c>
      <c r="J16" s="23">
        <f t="shared" si="0"/>
        <v>650000</v>
      </c>
      <c r="K16" s="23"/>
      <c r="L16" s="64"/>
      <c r="M16" s="152"/>
      <c r="N16" s="84" t="b">
        <v>1</v>
      </c>
    </row>
    <row r="17" spans="2:14" ht="15.75" customHeight="1" x14ac:dyDescent="0.25">
      <c r="B17" s="17"/>
      <c r="C17" s="63" t="s">
        <v>441</v>
      </c>
      <c r="D17" s="132" t="s">
        <v>56</v>
      </c>
      <c r="E17" s="20" t="s">
        <v>116</v>
      </c>
      <c r="F17" s="69"/>
      <c r="G17" s="69" t="s">
        <v>65</v>
      </c>
      <c r="H17" s="142">
        <v>750000</v>
      </c>
      <c r="I17" s="60">
        <v>0</v>
      </c>
      <c r="J17" s="23">
        <f t="shared" si="0"/>
        <v>750000</v>
      </c>
      <c r="K17" s="23"/>
      <c r="L17" s="64"/>
      <c r="M17" s="152"/>
      <c r="N17" s="84" t="b">
        <v>1</v>
      </c>
    </row>
    <row r="18" spans="2:14" ht="15.75" customHeight="1" x14ac:dyDescent="0.25">
      <c r="B18" s="17"/>
      <c r="C18" s="63" t="s">
        <v>365</v>
      </c>
      <c r="D18" s="132" t="s">
        <v>56</v>
      </c>
      <c r="E18" s="20" t="s">
        <v>481</v>
      </c>
      <c r="F18" s="69"/>
      <c r="G18" s="69" t="s">
        <v>65</v>
      </c>
      <c r="H18" s="142">
        <v>650000</v>
      </c>
      <c r="I18" s="60">
        <v>0</v>
      </c>
      <c r="J18" s="23">
        <f t="shared" si="0"/>
        <v>650000</v>
      </c>
      <c r="K18" s="23"/>
      <c r="L18" s="64"/>
      <c r="M18" s="152"/>
      <c r="N18" s="84" t="b">
        <v>1</v>
      </c>
    </row>
    <row r="19" spans="2:14" ht="15.75" customHeight="1" x14ac:dyDescent="0.25">
      <c r="B19" s="17"/>
      <c r="C19" s="63" t="s">
        <v>320</v>
      </c>
      <c r="D19" s="132" t="s">
        <v>56</v>
      </c>
      <c r="E19" s="20" t="s">
        <v>116</v>
      </c>
      <c r="F19" s="69"/>
      <c r="G19" s="69" t="s">
        <v>65</v>
      </c>
      <c r="H19" s="142">
        <v>750000</v>
      </c>
      <c r="I19" s="60">
        <v>0</v>
      </c>
      <c r="J19" s="23">
        <f t="shared" si="0"/>
        <v>750000</v>
      </c>
      <c r="K19" s="23"/>
      <c r="L19" s="64"/>
      <c r="M19" s="152"/>
      <c r="N19" s="84" t="b">
        <v>1</v>
      </c>
    </row>
    <row r="20" spans="2:14" ht="15.75" customHeight="1" x14ac:dyDescent="0.25">
      <c r="B20" s="17"/>
      <c r="C20" s="85" t="s">
        <v>482</v>
      </c>
      <c r="D20" s="31" t="s">
        <v>465</v>
      </c>
      <c r="E20" s="100"/>
      <c r="F20" s="100"/>
      <c r="G20" s="102" t="s">
        <v>466</v>
      </c>
      <c r="H20" s="103"/>
      <c r="I20" s="104"/>
      <c r="J20" s="104"/>
      <c r="K20" s="104"/>
      <c r="L20" s="34">
        <v>1200000</v>
      </c>
      <c r="M20" s="158"/>
      <c r="N20" s="103"/>
    </row>
    <row r="21" spans="2:14" ht="15.75" customHeight="1" x14ac:dyDescent="0.25">
      <c r="B21" s="17">
        <v>46003</v>
      </c>
      <c r="C21" s="63" t="s">
        <v>463</v>
      </c>
      <c r="D21" s="132" t="s">
        <v>483</v>
      </c>
      <c r="E21" s="20"/>
      <c r="F21" s="69"/>
      <c r="G21" s="69" t="s">
        <v>17</v>
      </c>
      <c r="H21" s="142">
        <v>25000</v>
      </c>
      <c r="I21" s="60">
        <v>0</v>
      </c>
      <c r="J21" s="23">
        <f t="shared" ref="J21:J27" si="1">SUM(H21:I21)</f>
        <v>25000</v>
      </c>
      <c r="K21" s="23"/>
      <c r="L21" s="64"/>
      <c r="M21" s="152"/>
      <c r="N21" s="84" t="b">
        <v>1</v>
      </c>
    </row>
    <row r="22" spans="2:14" ht="15.75" customHeight="1" x14ac:dyDescent="0.25">
      <c r="B22" s="17"/>
      <c r="C22" s="63" t="s">
        <v>353</v>
      </c>
      <c r="D22" s="132" t="s">
        <v>56</v>
      </c>
      <c r="E22" s="20" t="s">
        <v>116</v>
      </c>
      <c r="F22" s="69" t="s">
        <v>27</v>
      </c>
      <c r="G22" s="69" t="s">
        <v>65</v>
      </c>
      <c r="H22" s="142">
        <v>500000</v>
      </c>
      <c r="I22" s="60">
        <v>0</v>
      </c>
      <c r="J22" s="23">
        <f t="shared" si="1"/>
        <v>500000</v>
      </c>
      <c r="K22" s="23"/>
      <c r="L22" s="64"/>
      <c r="M22" s="152"/>
      <c r="N22" s="84" t="b">
        <v>1</v>
      </c>
    </row>
    <row r="23" spans="2:14" ht="15" x14ac:dyDescent="0.25">
      <c r="B23" s="17">
        <v>46004</v>
      </c>
      <c r="C23" s="63" t="s">
        <v>462</v>
      </c>
      <c r="D23" s="132" t="s">
        <v>15</v>
      </c>
      <c r="E23" s="20"/>
      <c r="F23" s="69" t="s">
        <v>27</v>
      </c>
      <c r="G23" s="69" t="s">
        <v>17</v>
      </c>
      <c r="H23" s="142">
        <v>500000</v>
      </c>
      <c r="I23" s="60">
        <v>0</v>
      </c>
      <c r="J23" s="23">
        <f t="shared" si="1"/>
        <v>500000</v>
      </c>
      <c r="K23" s="23"/>
      <c r="L23" s="64"/>
      <c r="M23" s="152"/>
      <c r="N23" s="84" t="b">
        <v>1</v>
      </c>
    </row>
    <row r="24" spans="2:14" ht="15" x14ac:dyDescent="0.25">
      <c r="B24" s="17"/>
      <c r="C24" s="63" t="s">
        <v>431</v>
      </c>
      <c r="D24" s="132" t="s">
        <v>56</v>
      </c>
      <c r="E24" s="20" t="s">
        <v>96</v>
      </c>
      <c r="F24" s="69"/>
      <c r="G24" s="69" t="s">
        <v>65</v>
      </c>
      <c r="H24" s="142">
        <v>650000</v>
      </c>
      <c r="I24" s="60">
        <v>0</v>
      </c>
      <c r="J24" s="23">
        <f t="shared" si="1"/>
        <v>650000</v>
      </c>
      <c r="K24" s="23"/>
      <c r="L24" s="64"/>
      <c r="M24" s="152"/>
      <c r="N24" s="84" t="b">
        <v>1</v>
      </c>
    </row>
    <row r="25" spans="2:14" ht="15" x14ac:dyDescent="0.25">
      <c r="B25" s="17">
        <v>46008</v>
      </c>
      <c r="C25" s="63" t="s">
        <v>484</v>
      </c>
      <c r="D25" s="132" t="s">
        <v>19</v>
      </c>
      <c r="E25" s="20"/>
      <c r="F25" s="69"/>
      <c r="G25" s="69" t="s">
        <v>17</v>
      </c>
      <c r="H25" s="142">
        <v>150000</v>
      </c>
      <c r="I25" s="60">
        <v>0</v>
      </c>
      <c r="J25" s="23">
        <f t="shared" si="1"/>
        <v>150000</v>
      </c>
      <c r="K25" s="153">
        <v>50000</v>
      </c>
      <c r="L25" s="64"/>
      <c r="M25" s="152"/>
      <c r="N25" s="84" t="b">
        <v>1</v>
      </c>
    </row>
    <row r="26" spans="2:14" ht="15" x14ac:dyDescent="0.25">
      <c r="B26" s="17">
        <v>46009</v>
      </c>
      <c r="C26" s="63" t="s">
        <v>388</v>
      </c>
      <c r="D26" s="132" t="s">
        <v>56</v>
      </c>
      <c r="E26" s="20" t="s">
        <v>229</v>
      </c>
      <c r="F26" s="69"/>
      <c r="G26" s="69" t="s">
        <v>17</v>
      </c>
      <c r="H26" s="142">
        <v>650000</v>
      </c>
      <c r="I26" s="60">
        <v>0</v>
      </c>
      <c r="J26" s="23">
        <f t="shared" si="1"/>
        <v>650000</v>
      </c>
      <c r="K26" s="23"/>
      <c r="L26" s="64"/>
      <c r="M26" s="152"/>
      <c r="N26" s="84" t="b">
        <v>1</v>
      </c>
    </row>
    <row r="27" spans="2:14" ht="15" x14ac:dyDescent="0.25">
      <c r="B27" s="17"/>
      <c r="C27" s="63" t="s">
        <v>416</v>
      </c>
      <c r="D27" s="132" t="s">
        <v>56</v>
      </c>
      <c r="E27" s="20" t="s">
        <v>485</v>
      </c>
      <c r="F27" s="89"/>
      <c r="G27" s="70" t="s">
        <v>65</v>
      </c>
      <c r="H27" s="71">
        <v>650000</v>
      </c>
      <c r="I27" s="60">
        <v>0</v>
      </c>
      <c r="J27" s="23">
        <f t="shared" si="1"/>
        <v>650000</v>
      </c>
      <c r="K27" s="28"/>
      <c r="L27" s="64"/>
      <c r="M27" s="152"/>
      <c r="N27" s="84" t="b">
        <v>1</v>
      </c>
    </row>
    <row r="28" spans="2:14" ht="15" x14ac:dyDescent="0.25">
      <c r="B28" s="17">
        <v>46010</v>
      </c>
      <c r="C28" s="85" t="s">
        <v>58</v>
      </c>
      <c r="D28" s="31" t="s">
        <v>126</v>
      </c>
      <c r="E28" s="32"/>
      <c r="F28" s="33"/>
      <c r="G28" s="32" t="s">
        <v>466</v>
      </c>
      <c r="H28" s="34"/>
      <c r="I28" s="35"/>
      <c r="J28" s="36"/>
      <c r="K28" s="36"/>
      <c r="L28" s="37">
        <v>416250</v>
      </c>
      <c r="M28" s="37">
        <v>2500</v>
      </c>
      <c r="N28" s="37"/>
    </row>
    <row r="29" spans="2:14" ht="15" x14ac:dyDescent="0.25">
      <c r="B29" s="17"/>
      <c r="C29" s="85" t="s">
        <v>32</v>
      </c>
      <c r="D29" s="31" t="s">
        <v>126</v>
      </c>
      <c r="E29" s="32"/>
      <c r="F29" s="33"/>
      <c r="G29" s="32" t="s">
        <v>466</v>
      </c>
      <c r="H29" s="34"/>
      <c r="I29" s="35"/>
      <c r="J29" s="36"/>
      <c r="K29" s="36"/>
      <c r="L29" s="37">
        <v>1469527</v>
      </c>
      <c r="M29" s="37">
        <v>3000</v>
      </c>
      <c r="N29" s="37"/>
    </row>
    <row r="30" spans="2:14" ht="15" x14ac:dyDescent="0.25">
      <c r="B30" s="17">
        <v>46012</v>
      </c>
      <c r="C30" s="63" t="s">
        <v>486</v>
      </c>
      <c r="D30" s="132" t="s">
        <v>19</v>
      </c>
      <c r="E30" s="20"/>
      <c r="F30" s="69"/>
      <c r="G30" s="69" t="s">
        <v>487</v>
      </c>
      <c r="H30" s="142">
        <v>150000</v>
      </c>
      <c r="I30" s="60">
        <v>0</v>
      </c>
      <c r="J30" s="23">
        <f>SUM(H30:I30)</f>
        <v>150000</v>
      </c>
      <c r="K30" s="153">
        <v>50000</v>
      </c>
      <c r="L30" s="64"/>
      <c r="M30" s="152"/>
      <c r="N30" s="84" t="b">
        <v>0</v>
      </c>
    </row>
    <row r="31" spans="2:14" ht="15" x14ac:dyDescent="0.25">
      <c r="B31" s="17">
        <v>46013</v>
      </c>
      <c r="C31" s="63" t="s">
        <v>488</v>
      </c>
      <c r="D31" s="132" t="s">
        <v>19</v>
      </c>
      <c r="E31" s="20"/>
      <c r="F31" s="69"/>
      <c r="G31" s="69" t="s">
        <v>17</v>
      </c>
      <c r="H31" s="142">
        <v>150000</v>
      </c>
      <c r="I31" s="60">
        <v>0</v>
      </c>
      <c r="J31" s="23">
        <f>SUM(H31:I31)</f>
        <v>150000</v>
      </c>
      <c r="K31" s="153">
        <v>50000</v>
      </c>
      <c r="L31" s="64"/>
      <c r="M31" s="152"/>
      <c r="N31" s="84" t="b">
        <v>1</v>
      </c>
    </row>
    <row r="32" spans="2:14" ht="15" x14ac:dyDescent="0.25">
      <c r="B32" s="17"/>
      <c r="C32" s="85" t="s">
        <v>198</v>
      </c>
      <c r="D32" s="31" t="s">
        <v>126</v>
      </c>
      <c r="E32" s="32"/>
      <c r="F32" s="33"/>
      <c r="G32" s="32" t="s">
        <v>33</v>
      </c>
      <c r="H32" s="34"/>
      <c r="I32" s="35"/>
      <c r="J32" s="36"/>
      <c r="K32" s="36"/>
      <c r="L32" s="37">
        <v>500000</v>
      </c>
      <c r="M32" s="37">
        <v>6500</v>
      </c>
      <c r="N32" s="38"/>
    </row>
    <row r="33" spans="2:14" ht="15" x14ac:dyDescent="0.25">
      <c r="B33" s="17"/>
      <c r="C33" s="85" t="s">
        <v>198</v>
      </c>
      <c r="D33" s="31" t="s">
        <v>126</v>
      </c>
      <c r="E33" s="32"/>
      <c r="F33" s="33"/>
      <c r="G33" s="32" t="s">
        <v>33</v>
      </c>
      <c r="H33" s="34"/>
      <c r="I33" s="35"/>
      <c r="J33" s="36"/>
      <c r="K33" s="36"/>
      <c r="L33" s="37">
        <v>500000</v>
      </c>
      <c r="M33" s="38"/>
      <c r="N33" s="38"/>
    </row>
    <row r="34" spans="2:14" ht="15" x14ac:dyDescent="0.25">
      <c r="B34" s="17">
        <v>46014</v>
      </c>
      <c r="C34" s="63" t="s">
        <v>433</v>
      </c>
      <c r="D34" s="132" t="s">
        <v>56</v>
      </c>
      <c r="E34" s="20" t="s">
        <v>249</v>
      </c>
      <c r="F34" s="69"/>
      <c r="G34" s="69" t="s">
        <v>65</v>
      </c>
      <c r="H34" s="142">
        <v>650000</v>
      </c>
      <c r="I34" s="60">
        <v>0</v>
      </c>
      <c r="J34" s="23">
        <f t="shared" ref="J34:J41" si="2">SUM(H34:I34)</f>
        <v>650000</v>
      </c>
      <c r="K34" s="23"/>
      <c r="L34" s="64"/>
      <c r="M34" s="152"/>
      <c r="N34" s="84" t="b">
        <v>1</v>
      </c>
    </row>
    <row r="35" spans="2:14" ht="15" x14ac:dyDescent="0.25">
      <c r="B35" s="17"/>
      <c r="C35" s="63" t="s">
        <v>399</v>
      </c>
      <c r="D35" s="132" t="s">
        <v>56</v>
      </c>
      <c r="E35" s="20" t="s">
        <v>220</v>
      </c>
      <c r="F35" s="69"/>
      <c r="G35" s="69" t="s">
        <v>65</v>
      </c>
      <c r="H35" s="142">
        <v>650000</v>
      </c>
      <c r="I35" s="60">
        <v>0</v>
      </c>
      <c r="J35" s="23">
        <f t="shared" si="2"/>
        <v>650000</v>
      </c>
      <c r="K35" s="23"/>
      <c r="L35" s="64"/>
      <c r="M35" s="152"/>
      <c r="N35" s="84" t="b">
        <v>1</v>
      </c>
    </row>
    <row r="36" spans="2:14" ht="15" x14ac:dyDescent="0.25">
      <c r="B36" s="17">
        <v>46015</v>
      </c>
      <c r="C36" s="63" t="s">
        <v>356</v>
      </c>
      <c r="D36" s="132" t="s">
        <v>56</v>
      </c>
      <c r="E36" s="20" t="s">
        <v>345</v>
      </c>
      <c r="F36" s="69"/>
      <c r="G36" s="69" t="s">
        <v>65</v>
      </c>
      <c r="H36" s="142">
        <v>650000</v>
      </c>
      <c r="I36" s="60">
        <v>0</v>
      </c>
      <c r="J36" s="23">
        <f t="shared" si="2"/>
        <v>650000</v>
      </c>
      <c r="K36" s="23"/>
      <c r="L36" s="64"/>
      <c r="M36" s="152"/>
      <c r="N36" s="84" t="b">
        <v>1</v>
      </c>
    </row>
    <row r="37" spans="2:14" ht="15" x14ac:dyDescent="0.25">
      <c r="B37" s="17">
        <v>46020</v>
      </c>
      <c r="C37" s="63" t="s">
        <v>489</v>
      </c>
      <c r="D37" s="132" t="s">
        <v>19</v>
      </c>
      <c r="E37" s="20"/>
      <c r="F37" s="69"/>
      <c r="G37" s="69" t="s">
        <v>17</v>
      </c>
      <c r="H37" s="142">
        <v>150000</v>
      </c>
      <c r="I37" s="60">
        <v>0</v>
      </c>
      <c r="J37" s="23">
        <f t="shared" si="2"/>
        <v>150000</v>
      </c>
      <c r="K37" s="153">
        <v>50000</v>
      </c>
      <c r="L37" s="64"/>
      <c r="M37" s="152"/>
      <c r="N37" s="84" t="b">
        <v>1</v>
      </c>
    </row>
    <row r="38" spans="2:14" ht="15" x14ac:dyDescent="0.25">
      <c r="B38" s="17"/>
      <c r="C38" s="63" t="s">
        <v>352</v>
      </c>
      <c r="D38" s="132" t="s">
        <v>56</v>
      </c>
      <c r="E38" s="20" t="s">
        <v>116</v>
      </c>
      <c r="F38" s="69"/>
      <c r="G38" s="69" t="s">
        <v>65</v>
      </c>
      <c r="H38" s="142">
        <v>750000</v>
      </c>
      <c r="I38" s="60">
        <v>0</v>
      </c>
      <c r="J38" s="23">
        <f t="shared" si="2"/>
        <v>750000</v>
      </c>
      <c r="K38" s="23"/>
      <c r="L38" s="64"/>
      <c r="M38" s="152"/>
      <c r="N38" s="84" t="b">
        <v>1</v>
      </c>
    </row>
    <row r="39" spans="2:14" ht="15" x14ac:dyDescent="0.25">
      <c r="B39" s="17">
        <v>46021</v>
      </c>
      <c r="C39" s="63" t="s">
        <v>490</v>
      </c>
      <c r="D39" s="132" t="s">
        <v>19</v>
      </c>
      <c r="E39" s="20"/>
      <c r="F39" s="69"/>
      <c r="G39" s="69" t="s">
        <v>17</v>
      </c>
      <c r="H39" s="142">
        <v>150000</v>
      </c>
      <c r="I39" s="60">
        <v>0</v>
      </c>
      <c r="J39" s="23">
        <f t="shared" si="2"/>
        <v>150000</v>
      </c>
      <c r="K39" s="153">
        <v>50000</v>
      </c>
      <c r="L39" s="64"/>
      <c r="M39" s="152"/>
      <c r="N39" s="84" t="b">
        <v>1</v>
      </c>
    </row>
    <row r="40" spans="2:14" ht="15" x14ac:dyDescent="0.25">
      <c r="B40" s="17">
        <v>46022</v>
      </c>
      <c r="C40" s="63" t="s">
        <v>316</v>
      </c>
      <c r="D40" s="132" t="s">
        <v>56</v>
      </c>
      <c r="E40" s="20" t="s">
        <v>116</v>
      </c>
      <c r="F40" s="69"/>
      <c r="G40" s="69" t="s">
        <v>65</v>
      </c>
      <c r="H40" s="142">
        <v>750000</v>
      </c>
      <c r="I40" s="60">
        <v>0</v>
      </c>
      <c r="J40" s="23">
        <f t="shared" si="2"/>
        <v>750000</v>
      </c>
      <c r="K40" s="23"/>
      <c r="L40" s="64"/>
      <c r="M40" s="152"/>
      <c r="N40" s="84" t="b">
        <v>1</v>
      </c>
    </row>
    <row r="41" spans="2:14" ht="15" x14ac:dyDescent="0.25">
      <c r="B41" s="17"/>
      <c r="C41" s="63" t="s">
        <v>491</v>
      </c>
      <c r="D41" s="132" t="s">
        <v>56</v>
      </c>
      <c r="E41" s="20" t="s">
        <v>249</v>
      </c>
      <c r="F41" s="69"/>
      <c r="G41" s="69" t="s">
        <v>17</v>
      </c>
      <c r="H41" s="142">
        <v>650000</v>
      </c>
      <c r="I41" s="60">
        <v>0</v>
      </c>
      <c r="J41" s="23">
        <f t="shared" si="2"/>
        <v>650000</v>
      </c>
      <c r="K41" s="23"/>
      <c r="L41" s="64"/>
      <c r="M41" s="152"/>
      <c r="N41" s="84" t="b">
        <v>1</v>
      </c>
    </row>
    <row r="42" spans="2:14" ht="15" x14ac:dyDescent="0.25">
      <c r="B42" s="91"/>
      <c r="C42" s="30"/>
      <c r="D42" s="31"/>
      <c r="E42" s="128"/>
      <c r="F42" s="129"/>
      <c r="G42" s="32"/>
      <c r="H42" s="130"/>
      <c r="I42" s="35"/>
      <c r="J42" s="36"/>
      <c r="K42" s="36"/>
      <c r="L42" s="37"/>
      <c r="M42" s="57"/>
      <c r="N42" s="38"/>
    </row>
    <row r="43" spans="2:14" ht="15" x14ac:dyDescent="0.25">
      <c r="B43" s="285" t="s">
        <v>34</v>
      </c>
      <c r="C43" s="273"/>
      <c r="D43" s="274"/>
      <c r="E43" s="286" t="s">
        <v>35</v>
      </c>
      <c r="F43" s="273"/>
      <c r="G43" s="274"/>
    </row>
    <row r="44" spans="2:14" ht="15" x14ac:dyDescent="0.25">
      <c r="B44" s="287" t="s">
        <v>36</v>
      </c>
      <c r="C44" s="288"/>
      <c r="D44" s="62">
        <f>SUMIF(D7:D42,D10,J7:J70)</f>
        <v>16075000</v>
      </c>
      <c r="E44" s="289" t="s">
        <v>470</v>
      </c>
      <c r="F44" s="290"/>
      <c r="G44" s="40"/>
    </row>
    <row r="45" spans="2:14" ht="15" x14ac:dyDescent="0.25">
      <c r="B45" s="280" t="s">
        <v>38</v>
      </c>
      <c r="C45" s="281"/>
      <c r="D45" s="155">
        <f>SUMIF(D7:D42,D23,J7:J59)</f>
        <v>500000</v>
      </c>
      <c r="E45" s="280" t="s">
        <v>39</v>
      </c>
      <c r="F45" s="281"/>
      <c r="G45" s="42"/>
    </row>
    <row r="46" spans="2:14" ht="15" x14ac:dyDescent="0.25">
      <c r="B46" s="280" t="s">
        <v>40</v>
      </c>
      <c r="C46" s="281"/>
      <c r="D46" s="43">
        <f>SUMIF(D7:D42,D25,J7:J60)</f>
        <v>750000</v>
      </c>
      <c r="E46" s="289" t="s">
        <v>37</v>
      </c>
      <c r="F46" s="290"/>
      <c r="G46" s="40">
        <f>SUMIF(D7:D42,D28,L7:L60)</f>
        <v>2885777</v>
      </c>
    </row>
    <row r="47" spans="2:14" ht="15" x14ac:dyDescent="0.25">
      <c r="B47" s="280" t="s">
        <v>42</v>
      </c>
      <c r="C47" s="281"/>
      <c r="D47" s="45">
        <v>0</v>
      </c>
      <c r="E47" s="280" t="s">
        <v>41</v>
      </c>
      <c r="F47" s="281"/>
      <c r="G47" s="44">
        <v>24510000</v>
      </c>
    </row>
    <row r="48" spans="2:14" ht="15" x14ac:dyDescent="0.25">
      <c r="B48" s="280" t="s">
        <v>492</v>
      </c>
      <c r="C48" s="281"/>
      <c r="D48" s="45">
        <f>SUMIF(D7:D42,D21,J7:J63)</f>
        <v>25000</v>
      </c>
      <c r="E48" s="296"/>
      <c r="F48" s="292"/>
      <c r="G48" s="46"/>
    </row>
    <row r="49" spans="2:7" ht="15" x14ac:dyDescent="0.25">
      <c r="B49" s="299" t="s">
        <v>72</v>
      </c>
      <c r="C49" s="300"/>
      <c r="D49" s="119">
        <v>21572529</v>
      </c>
      <c r="E49" s="296"/>
      <c r="F49" s="292"/>
      <c r="G49" s="46"/>
    </row>
    <row r="50" spans="2:7" ht="15" x14ac:dyDescent="0.25">
      <c r="B50" s="302" t="s">
        <v>44</v>
      </c>
      <c r="C50" s="303"/>
      <c r="D50" s="47">
        <f>SUM(D44:D48)</f>
        <v>17350000</v>
      </c>
      <c r="E50" s="282" t="s">
        <v>45</v>
      </c>
      <c r="F50" s="274"/>
      <c r="G50" s="48">
        <f>SUM(G45:G47)</f>
        <v>27395777</v>
      </c>
    </row>
    <row r="51" spans="2:7" ht="15" x14ac:dyDescent="0.25">
      <c r="B51" s="264" t="s">
        <v>46</v>
      </c>
      <c r="C51" s="265"/>
      <c r="D51" s="265"/>
      <c r="E51" s="265"/>
      <c r="F51" s="265"/>
      <c r="G51" s="266"/>
    </row>
    <row r="52" spans="2:7" ht="12.75" x14ac:dyDescent="0.2">
      <c r="B52" s="275" t="s">
        <v>493</v>
      </c>
      <c r="C52" s="268"/>
      <c r="D52" s="276">
        <v>50000000</v>
      </c>
      <c r="E52" s="265"/>
      <c r="F52" s="265"/>
      <c r="G52" s="266"/>
    </row>
    <row r="53" spans="2:7" ht="15" x14ac:dyDescent="0.25">
      <c r="B53" s="264" t="s">
        <v>48</v>
      </c>
      <c r="C53" s="265"/>
      <c r="D53" s="265"/>
      <c r="E53" s="265"/>
      <c r="F53" s="265"/>
      <c r="G53" s="266"/>
    </row>
    <row r="54" spans="2:7" ht="15" x14ac:dyDescent="0.25">
      <c r="B54" s="277" t="s">
        <v>494</v>
      </c>
      <c r="C54" s="268"/>
      <c r="D54" s="278">
        <f>SUM(M7:M69)</f>
        <v>12000</v>
      </c>
      <c r="E54" s="265"/>
      <c r="F54" s="265"/>
      <c r="G54" s="266"/>
    </row>
    <row r="55" spans="2:7" ht="15" x14ac:dyDescent="0.25">
      <c r="B55" s="296" t="s">
        <v>495</v>
      </c>
      <c r="C55" s="292"/>
      <c r="D55" s="297">
        <v>4000000</v>
      </c>
      <c r="E55" s="294"/>
      <c r="F55" s="294"/>
      <c r="G55" s="295"/>
    </row>
    <row r="56" spans="2:7" ht="15" x14ac:dyDescent="0.25">
      <c r="B56" s="296" t="s">
        <v>482</v>
      </c>
      <c r="C56" s="292"/>
      <c r="D56" s="297">
        <v>1200000</v>
      </c>
      <c r="E56" s="294"/>
      <c r="F56" s="294"/>
      <c r="G56" s="295"/>
    </row>
    <row r="57" spans="2:7" ht="15" x14ac:dyDescent="0.25">
      <c r="B57" s="314" t="s">
        <v>52</v>
      </c>
      <c r="C57" s="271"/>
      <c r="D57" s="312">
        <f>SUM(D54:G56)</f>
        <v>5212000</v>
      </c>
      <c r="E57" s="273"/>
      <c r="F57" s="273"/>
      <c r="G57" s="274"/>
    </row>
    <row r="58" spans="2:7" ht="15" x14ac:dyDescent="0.25">
      <c r="B58" s="313"/>
      <c r="C58" s="265"/>
      <c r="D58" s="265"/>
      <c r="E58" s="265"/>
      <c r="F58" s="265"/>
      <c r="G58" s="266"/>
    </row>
    <row r="59" spans="2:7" ht="15" x14ac:dyDescent="0.25">
      <c r="B59" s="267" t="s">
        <v>75</v>
      </c>
      <c r="C59" s="268"/>
      <c r="D59" s="279">
        <f>'NOV 2025'!D61</f>
        <v>-128435696</v>
      </c>
      <c r="E59" s="265"/>
      <c r="F59" s="265"/>
      <c r="G59" s="266"/>
    </row>
    <row r="60" spans="2:7" ht="15" x14ac:dyDescent="0.25">
      <c r="B60" s="267" t="s">
        <v>51</v>
      </c>
      <c r="C60" s="268"/>
      <c r="D60" s="269">
        <f>D52</f>
        <v>50000000</v>
      </c>
      <c r="E60" s="265"/>
      <c r="F60" s="265"/>
      <c r="G60" s="266"/>
    </row>
    <row r="61" spans="2:7" ht="15" x14ac:dyDescent="0.25">
      <c r="B61" s="50" t="s">
        <v>194</v>
      </c>
      <c r="C61" s="51"/>
      <c r="D61" s="269">
        <f>D57</f>
        <v>5212000</v>
      </c>
      <c r="E61" s="265"/>
      <c r="F61" s="265"/>
      <c r="G61" s="266"/>
    </row>
    <row r="62" spans="2:7" ht="15" x14ac:dyDescent="0.25">
      <c r="B62" s="270" t="s">
        <v>53</v>
      </c>
      <c r="C62" s="271"/>
      <c r="D62" s="272">
        <f>(D59+D60-D61)</f>
        <v>-83647696</v>
      </c>
      <c r="E62" s="273"/>
      <c r="F62" s="273"/>
      <c r="G62" s="274"/>
    </row>
  </sheetData>
  <mergeCells count="38">
    <mergeCell ref="L5:M5"/>
    <mergeCell ref="N5:N6"/>
    <mergeCell ref="B43:D43"/>
    <mergeCell ref="E43:G43"/>
    <mergeCell ref="B44:C44"/>
    <mergeCell ref="E44:F44"/>
    <mergeCell ref="E45:F45"/>
    <mergeCell ref="E48:F48"/>
    <mergeCell ref="E49:F49"/>
    <mergeCell ref="B45:C45"/>
    <mergeCell ref="B46:C46"/>
    <mergeCell ref="E46:F46"/>
    <mergeCell ref="B47:C47"/>
    <mergeCell ref="E47:F47"/>
    <mergeCell ref="B48:C48"/>
    <mergeCell ref="B49:C49"/>
    <mergeCell ref="B60:C60"/>
    <mergeCell ref="B62:C62"/>
    <mergeCell ref="D55:G55"/>
    <mergeCell ref="D56:G56"/>
    <mergeCell ref="D57:G57"/>
    <mergeCell ref="B58:G58"/>
    <mergeCell ref="D59:G59"/>
    <mergeCell ref="D60:G60"/>
    <mergeCell ref="D61:G61"/>
    <mergeCell ref="D62:G62"/>
    <mergeCell ref="B55:C55"/>
    <mergeCell ref="B56:C56"/>
    <mergeCell ref="B57:C57"/>
    <mergeCell ref="B59:C59"/>
    <mergeCell ref="B53:G53"/>
    <mergeCell ref="D54:G54"/>
    <mergeCell ref="B50:C50"/>
    <mergeCell ref="E50:F50"/>
    <mergeCell ref="B51:G51"/>
    <mergeCell ref="B52:C52"/>
    <mergeCell ref="D52:G52"/>
    <mergeCell ref="B54:C54"/>
  </mergeCells>
  <dataValidations count="4">
    <dataValidation type="list" allowBlank="1" sqref="G32:G33" xr:uid="{00000000-0002-0000-1600-000000000000}">
      <formula1>"KAS,BCA,BRI,BNI,BNI CV,BNI PSU,GOPAY,BNI VA,PUSAT,KAS AKBID"</formula1>
    </dataValidation>
    <dataValidation type="list" allowBlank="1" sqref="D7:D19 D21:D27 D30:D31 D34:D41" xr:uid="{00000000-0002-0000-1600-000001000000}">
      <formula1>"Pendaftaran,Herregistrasi,Konversi,Angsuran,KRS,Martikulasi,Biaya Cetak,Biaya Cuti,Operasional,Atribut,SGS,Dana Dinas,Seragam,Biaya Praktik"</formula1>
    </dataValidation>
    <dataValidation type="list" allowBlank="1" sqref="G7:G31 G34:G42" xr:uid="{00000000-0002-0000-1600-000002000000}">
      <formula1>"TUNAI,BNI CV,GOPAY,BNI VA,PUSAT,KAS AKBID,BNI AKBID"</formula1>
    </dataValidation>
    <dataValidation type="list" allowBlank="1" sqref="D20 D28:D29 D32:D33 D42" xr:uid="{00000000-0002-0000-1600-000003000000}">
      <formula1>"Pendaftaran,Herregistrasi,Konversi,Angsuran,KRS,Martikulasi,Biaya Cetak,Biaya Cuti,Operasional,PKKMB dll,SGS,FB/IG,Google,Dana Dinas,Lainnya,Agency Kampus,Agency Mhs,Refund"</formula1>
    </dataValidation>
  </dataValidation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76D2-63C0-434A-8AA4-62A533A99F7C}">
  <dimension ref="A3:B56"/>
  <sheetViews>
    <sheetView workbookViewId="0">
      <selection activeCell="C5" sqref="C5"/>
    </sheetView>
  </sheetViews>
  <sheetFormatPr defaultRowHeight="12.75" x14ac:dyDescent="0.2"/>
  <cols>
    <col min="1" max="1" width="44.42578125" bestFit="1" customWidth="1"/>
    <col min="2" max="2" width="16.7109375" bestFit="1" customWidth="1"/>
  </cols>
  <sheetData>
    <row r="3" spans="1:2" x14ac:dyDescent="0.2">
      <c r="A3" s="259" t="s">
        <v>672</v>
      </c>
      <c r="B3" t="s">
        <v>674</v>
      </c>
    </row>
    <row r="4" spans="1:2" x14ac:dyDescent="0.2">
      <c r="A4" s="260" t="s">
        <v>56</v>
      </c>
      <c r="B4" s="261">
        <v>26175000</v>
      </c>
    </row>
    <row r="5" spans="1:2" x14ac:dyDescent="0.2">
      <c r="A5" s="262" t="s">
        <v>506</v>
      </c>
      <c r="B5" s="261">
        <v>750000</v>
      </c>
    </row>
    <row r="6" spans="1:2" x14ac:dyDescent="0.2">
      <c r="A6" s="262" t="s">
        <v>372</v>
      </c>
      <c r="B6" s="261">
        <v>650000</v>
      </c>
    </row>
    <row r="7" spans="1:2" x14ac:dyDescent="0.2">
      <c r="A7" s="262" t="s">
        <v>437</v>
      </c>
      <c r="B7" s="261">
        <v>650000</v>
      </c>
    </row>
    <row r="8" spans="1:2" x14ac:dyDescent="0.2">
      <c r="A8" s="262" t="s">
        <v>508</v>
      </c>
      <c r="B8" s="261">
        <v>650000</v>
      </c>
    </row>
    <row r="9" spans="1:2" x14ac:dyDescent="0.2">
      <c r="A9" s="262" t="s">
        <v>323</v>
      </c>
      <c r="B9" s="261">
        <v>1500000</v>
      </c>
    </row>
    <row r="10" spans="1:2" x14ac:dyDescent="0.2">
      <c r="A10" s="262" t="s">
        <v>316</v>
      </c>
      <c r="B10" s="261">
        <v>750000</v>
      </c>
    </row>
    <row r="11" spans="1:2" x14ac:dyDescent="0.2">
      <c r="A11" s="262" t="s">
        <v>517</v>
      </c>
      <c r="B11" s="261">
        <v>750000</v>
      </c>
    </row>
    <row r="12" spans="1:2" x14ac:dyDescent="0.2">
      <c r="A12" s="262" t="s">
        <v>359</v>
      </c>
      <c r="B12" s="261">
        <v>1000000</v>
      </c>
    </row>
    <row r="13" spans="1:2" x14ac:dyDescent="0.2">
      <c r="A13" s="262" t="s">
        <v>362</v>
      </c>
      <c r="B13" s="261">
        <v>1950000</v>
      </c>
    </row>
    <row r="14" spans="1:2" x14ac:dyDescent="0.2">
      <c r="A14" s="262" t="s">
        <v>357</v>
      </c>
      <c r="B14" s="261">
        <v>1950000</v>
      </c>
    </row>
    <row r="15" spans="1:2" x14ac:dyDescent="0.2">
      <c r="A15" s="262" t="s">
        <v>436</v>
      </c>
      <c r="B15" s="261">
        <v>750000</v>
      </c>
    </row>
    <row r="16" spans="1:2" x14ac:dyDescent="0.2">
      <c r="A16" s="262" t="s">
        <v>324</v>
      </c>
      <c r="B16" s="261">
        <v>750000</v>
      </c>
    </row>
    <row r="17" spans="1:2" x14ac:dyDescent="0.2">
      <c r="A17" s="262" t="s">
        <v>356</v>
      </c>
      <c r="B17" s="261">
        <v>650000</v>
      </c>
    </row>
    <row r="18" spans="1:2" x14ac:dyDescent="0.2">
      <c r="A18" s="262" t="s">
        <v>458</v>
      </c>
      <c r="B18" s="261">
        <v>650000</v>
      </c>
    </row>
    <row r="19" spans="1:2" x14ac:dyDescent="0.2">
      <c r="A19" s="262" t="s">
        <v>440</v>
      </c>
      <c r="B19" s="261">
        <v>675000</v>
      </c>
    </row>
    <row r="20" spans="1:2" x14ac:dyDescent="0.2">
      <c r="A20" s="262" t="s">
        <v>399</v>
      </c>
      <c r="B20" s="261">
        <v>1300000</v>
      </c>
    </row>
    <row r="21" spans="1:2" x14ac:dyDescent="0.2">
      <c r="A21" s="262" t="s">
        <v>355</v>
      </c>
      <c r="B21" s="261">
        <v>800000</v>
      </c>
    </row>
    <row r="22" spans="1:2" x14ac:dyDescent="0.2">
      <c r="A22" s="262" t="s">
        <v>319</v>
      </c>
      <c r="B22" s="261">
        <v>600000</v>
      </c>
    </row>
    <row r="23" spans="1:2" x14ac:dyDescent="0.2">
      <c r="A23" s="262" t="s">
        <v>514</v>
      </c>
      <c r="B23" s="261">
        <v>150000</v>
      </c>
    </row>
    <row r="24" spans="1:2" x14ac:dyDescent="0.2">
      <c r="A24" s="262" t="s">
        <v>320</v>
      </c>
      <c r="B24" s="261">
        <v>750000</v>
      </c>
    </row>
    <row r="25" spans="1:2" x14ac:dyDescent="0.2">
      <c r="A25" s="262" t="s">
        <v>500</v>
      </c>
      <c r="B25" s="261">
        <v>750000</v>
      </c>
    </row>
    <row r="26" spans="1:2" x14ac:dyDescent="0.2">
      <c r="A26" s="262" t="s">
        <v>510</v>
      </c>
      <c r="B26" s="261">
        <v>750000</v>
      </c>
    </row>
    <row r="27" spans="1:2" x14ac:dyDescent="0.2">
      <c r="A27" s="262" t="s">
        <v>420</v>
      </c>
      <c r="B27" s="261">
        <v>2000000</v>
      </c>
    </row>
    <row r="28" spans="1:2" x14ac:dyDescent="0.2">
      <c r="A28" s="262" t="s">
        <v>442</v>
      </c>
      <c r="B28" s="261">
        <v>650000</v>
      </c>
    </row>
    <row r="29" spans="1:2" x14ac:dyDescent="0.2">
      <c r="A29" s="262" t="s">
        <v>431</v>
      </c>
      <c r="B29" s="261">
        <v>650000</v>
      </c>
    </row>
    <row r="30" spans="1:2" x14ac:dyDescent="0.2">
      <c r="A30" s="262" t="s">
        <v>347</v>
      </c>
      <c r="B30" s="261">
        <v>650000</v>
      </c>
    </row>
    <row r="31" spans="1:2" x14ac:dyDescent="0.2">
      <c r="A31" s="262" t="s">
        <v>353</v>
      </c>
      <c r="B31" s="261">
        <v>1000000</v>
      </c>
    </row>
    <row r="32" spans="1:2" x14ac:dyDescent="0.2">
      <c r="A32" s="262" t="s">
        <v>513</v>
      </c>
      <c r="B32" s="261">
        <v>750000</v>
      </c>
    </row>
    <row r="33" spans="1:2" x14ac:dyDescent="0.2">
      <c r="A33" s="262" t="s">
        <v>365</v>
      </c>
      <c r="B33" s="261">
        <v>650000</v>
      </c>
    </row>
    <row r="34" spans="1:2" x14ac:dyDescent="0.2">
      <c r="A34" s="262" t="s">
        <v>341</v>
      </c>
      <c r="B34" s="261">
        <v>650000</v>
      </c>
    </row>
    <row r="35" spans="1:2" x14ac:dyDescent="0.2">
      <c r="A35" s="260" t="s">
        <v>106</v>
      </c>
      <c r="B35" s="261">
        <v>2600000</v>
      </c>
    </row>
    <row r="36" spans="1:2" x14ac:dyDescent="0.2">
      <c r="A36" s="262" t="s">
        <v>437</v>
      </c>
      <c r="B36" s="261">
        <v>1000000</v>
      </c>
    </row>
    <row r="37" spans="1:2" x14ac:dyDescent="0.2">
      <c r="A37" s="262" t="s">
        <v>514</v>
      </c>
      <c r="B37" s="261">
        <v>200000</v>
      </c>
    </row>
    <row r="38" spans="1:2" x14ac:dyDescent="0.2">
      <c r="A38" s="262" t="s">
        <v>441</v>
      </c>
      <c r="B38" s="261">
        <v>200000</v>
      </c>
    </row>
    <row r="39" spans="1:2" x14ac:dyDescent="0.2">
      <c r="A39" s="262" t="s">
        <v>510</v>
      </c>
      <c r="B39" s="261">
        <v>200000</v>
      </c>
    </row>
    <row r="40" spans="1:2" x14ac:dyDescent="0.2">
      <c r="A40" s="262" t="s">
        <v>431</v>
      </c>
      <c r="B40" s="261">
        <v>1000000</v>
      </c>
    </row>
    <row r="41" spans="1:2" x14ac:dyDescent="0.2">
      <c r="A41" s="260" t="s">
        <v>15</v>
      </c>
      <c r="B41" s="261">
        <v>5200000</v>
      </c>
    </row>
    <row r="42" spans="1:2" x14ac:dyDescent="0.2">
      <c r="A42" s="262" t="s">
        <v>504</v>
      </c>
      <c r="B42" s="261">
        <v>750000</v>
      </c>
    </row>
    <row r="43" spans="1:2" x14ac:dyDescent="0.2">
      <c r="A43" s="262" t="s">
        <v>515</v>
      </c>
      <c r="B43" s="261">
        <v>500000</v>
      </c>
    </row>
    <row r="44" spans="1:2" x14ac:dyDescent="0.2">
      <c r="A44" s="262" t="s">
        <v>490</v>
      </c>
      <c r="B44" s="261">
        <v>1500000</v>
      </c>
    </row>
    <row r="45" spans="1:2" x14ac:dyDescent="0.2">
      <c r="A45" s="262" t="s">
        <v>511</v>
      </c>
      <c r="B45" s="261">
        <v>950000</v>
      </c>
    </row>
    <row r="46" spans="1:2" x14ac:dyDescent="0.2">
      <c r="A46" s="262" t="s">
        <v>498</v>
      </c>
      <c r="B46" s="261">
        <v>1500000</v>
      </c>
    </row>
    <row r="47" spans="1:2" x14ac:dyDescent="0.2">
      <c r="A47" s="260" t="s">
        <v>126</v>
      </c>
      <c r="B47" s="261">
        <v>1656296</v>
      </c>
    </row>
    <row r="48" spans="1:2" x14ac:dyDescent="0.2">
      <c r="A48" s="262" t="s">
        <v>502</v>
      </c>
      <c r="B48" s="261">
        <v>1656296</v>
      </c>
    </row>
    <row r="49" spans="1:2" x14ac:dyDescent="0.2">
      <c r="A49" s="260" t="s">
        <v>19</v>
      </c>
      <c r="B49" s="261">
        <v>900000</v>
      </c>
    </row>
    <row r="50" spans="1:2" x14ac:dyDescent="0.2">
      <c r="A50" s="262" t="s">
        <v>507</v>
      </c>
      <c r="B50" s="261">
        <v>150000</v>
      </c>
    </row>
    <row r="51" spans="1:2" x14ac:dyDescent="0.2">
      <c r="A51" s="262" t="s">
        <v>509</v>
      </c>
      <c r="B51" s="261">
        <v>150000</v>
      </c>
    </row>
    <row r="52" spans="1:2" x14ac:dyDescent="0.2">
      <c r="A52" s="262" t="s">
        <v>511</v>
      </c>
      <c r="B52" s="261">
        <v>150000</v>
      </c>
    </row>
    <row r="53" spans="1:2" x14ac:dyDescent="0.2">
      <c r="A53" s="262" t="s">
        <v>498</v>
      </c>
      <c r="B53" s="261">
        <v>150000</v>
      </c>
    </row>
    <row r="54" spans="1:2" x14ac:dyDescent="0.2">
      <c r="A54" s="262" t="s">
        <v>505</v>
      </c>
      <c r="B54" s="261">
        <v>150000</v>
      </c>
    </row>
    <row r="55" spans="1:2" x14ac:dyDescent="0.2">
      <c r="A55" s="262" t="s">
        <v>512</v>
      </c>
      <c r="B55" s="261">
        <v>150000</v>
      </c>
    </row>
    <row r="56" spans="1:2" x14ac:dyDescent="0.2">
      <c r="A56" s="260" t="s">
        <v>673</v>
      </c>
      <c r="B56" s="261">
        <v>36531296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  <pageSetUpPr fitToPage="1"/>
  </sheetPr>
  <dimension ref="A1:AG82"/>
  <sheetViews>
    <sheetView topLeftCell="A6" workbookViewId="0">
      <selection activeCell="B6" sqref="B6:H60"/>
    </sheetView>
  </sheetViews>
  <sheetFormatPr defaultColWidth="12.5703125" defaultRowHeight="15.75" customHeight="1" x14ac:dyDescent="0.2"/>
  <cols>
    <col min="3" max="3" width="32.28515625" customWidth="1"/>
    <col min="4" max="4" width="15.5703125" customWidth="1"/>
    <col min="5" max="5" width="19.42578125" customWidth="1"/>
    <col min="7" max="7" width="16" customWidth="1"/>
    <col min="14" max="14" width="8.7109375" customWidth="1"/>
    <col min="15" max="15" width="8.42578125" customWidth="1"/>
  </cols>
  <sheetData>
    <row r="1" spans="1:33" ht="15.75" customHeight="1" x14ac:dyDescent="0.3">
      <c r="A1" s="1"/>
      <c r="B1" s="2"/>
      <c r="D1" s="2"/>
      <c r="E1" s="52"/>
      <c r="G1" s="3" t="s">
        <v>0</v>
      </c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52"/>
      <c r="G2" s="6" t="s">
        <v>1</v>
      </c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52"/>
      <c r="G3" s="6" t="s">
        <v>496</v>
      </c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311" t="s">
        <v>4</v>
      </c>
      <c r="M5" s="281"/>
      <c r="N5" s="283"/>
      <c r="O5" s="315" t="s">
        <v>497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0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7" t="s">
        <v>12</v>
      </c>
      <c r="J6" s="148" t="s">
        <v>454</v>
      </c>
      <c r="K6" s="149" t="s">
        <v>455</v>
      </c>
      <c r="L6" s="150" t="s">
        <v>13</v>
      </c>
      <c r="M6" s="151" t="s">
        <v>456</v>
      </c>
      <c r="N6" s="284"/>
      <c r="O6" s="284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15.75" customHeight="1" x14ac:dyDescent="0.25">
      <c r="B7" s="17">
        <v>46024</v>
      </c>
      <c r="C7" s="63" t="s">
        <v>365</v>
      </c>
      <c r="D7" s="132" t="s">
        <v>56</v>
      </c>
      <c r="E7" s="20" t="s">
        <v>485</v>
      </c>
      <c r="F7" s="69"/>
      <c r="G7" s="69" t="s">
        <v>65</v>
      </c>
      <c r="H7" s="142">
        <v>650000</v>
      </c>
      <c r="I7" s="60"/>
      <c r="J7" s="23"/>
      <c r="K7" s="23"/>
      <c r="L7" s="64"/>
      <c r="M7" s="152"/>
      <c r="N7" s="84" t="b">
        <v>1</v>
      </c>
      <c r="O7" s="159"/>
    </row>
    <row r="8" spans="1:33" ht="15.75" customHeight="1" x14ac:dyDescent="0.25">
      <c r="B8" s="17">
        <v>46025</v>
      </c>
      <c r="C8" s="63" t="s">
        <v>498</v>
      </c>
      <c r="D8" s="132" t="s">
        <v>19</v>
      </c>
      <c r="E8" s="20"/>
      <c r="F8" s="69"/>
      <c r="G8" s="69" t="s">
        <v>17</v>
      </c>
      <c r="H8" s="142">
        <v>150000</v>
      </c>
      <c r="I8" s="60"/>
      <c r="J8" s="23"/>
      <c r="K8" s="23"/>
      <c r="L8" s="64"/>
      <c r="M8" s="152"/>
      <c r="N8" s="84" t="b">
        <v>1</v>
      </c>
      <c r="O8" s="18" t="b">
        <v>1</v>
      </c>
    </row>
    <row r="9" spans="1:33" ht="15.75" customHeight="1" x14ac:dyDescent="0.25">
      <c r="B9" s="17">
        <v>46026</v>
      </c>
      <c r="C9" s="63" t="s">
        <v>437</v>
      </c>
      <c r="D9" s="132" t="s">
        <v>56</v>
      </c>
      <c r="E9" s="20" t="s">
        <v>96</v>
      </c>
      <c r="F9" s="69"/>
      <c r="G9" s="69" t="s">
        <v>65</v>
      </c>
      <c r="H9" s="142">
        <v>650000</v>
      </c>
      <c r="I9" s="60"/>
      <c r="J9" s="23"/>
      <c r="K9" s="23"/>
      <c r="L9" s="64"/>
      <c r="M9" s="152"/>
      <c r="N9" s="84" t="b">
        <v>1</v>
      </c>
      <c r="O9" s="159" t="b">
        <v>0</v>
      </c>
    </row>
    <row r="10" spans="1:33" ht="15.75" customHeight="1" x14ac:dyDescent="0.25">
      <c r="B10" s="17"/>
      <c r="C10" s="63" t="s">
        <v>440</v>
      </c>
      <c r="D10" s="132" t="s">
        <v>56</v>
      </c>
      <c r="E10" s="20" t="s">
        <v>96</v>
      </c>
      <c r="F10" s="69"/>
      <c r="G10" s="69" t="s">
        <v>65</v>
      </c>
      <c r="H10" s="142">
        <v>675000</v>
      </c>
      <c r="I10" s="60"/>
      <c r="J10" s="23"/>
      <c r="K10" s="23"/>
      <c r="L10" s="64"/>
      <c r="M10" s="152"/>
      <c r="N10" s="84" t="b">
        <v>1</v>
      </c>
      <c r="O10" s="159" t="b">
        <v>0</v>
      </c>
    </row>
    <row r="11" spans="1:33" ht="15.75" customHeight="1" x14ac:dyDescent="0.25">
      <c r="B11" s="17"/>
      <c r="C11" s="63" t="s">
        <v>437</v>
      </c>
      <c r="D11" s="132" t="s">
        <v>106</v>
      </c>
      <c r="E11" s="20" t="s">
        <v>499</v>
      </c>
      <c r="F11" s="69"/>
      <c r="G11" s="69" t="s">
        <v>65</v>
      </c>
      <c r="H11" s="142">
        <v>1000000</v>
      </c>
      <c r="I11" s="60"/>
      <c r="J11" s="23"/>
      <c r="K11" s="23"/>
      <c r="L11" s="64"/>
      <c r="M11" s="152"/>
      <c r="N11" s="84" t="b">
        <v>1</v>
      </c>
      <c r="O11" s="159" t="b">
        <v>0</v>
      </c>
    </row>
    <row r="12" spans="1:33" ht="15.75" customHeight="1" x14ac:dyDescent="0.25">
      <c r="B12" s="17">
        <v>46027</v>
      </c>
      <c r="C12" s="63" t="s">
        <v>500</v>
      </c>
      <c r="D12" s="132" t="s">
        <v>56</v>
      </c>
      <c r="E12" s="20" t="s">
        <v>96</v>
      </c>
      <c r="F12" s="69"/>
      <c r="G12" s="69" t="s">
        <v>65</v>
      </c>
      <c r="H12" s="142">
        <v>750000</v>
      </c>
      <c r="I12" s="60"/>
      <c r="J12" s="23"/>
      <c r="K12" s="23"/>
      <c r="L12" s="64"/>
      <c r="M12" s="152"/>
      <c r="N12" s="84" t="b">
        <v>1</v>
      </c>
      <c r="O12" s="159" t="b">
        <v>0</v>
      </c>
    </row>
    <row r="13" spans="1:33" ht="15.75" customHeight="1" x14ac:dyDescent="0.25">
      <c r="B13" s="68"/>
      <c r="C13" s="63" t="s">
        <v>341</v>
      </c>
      <c r="D13" s="132" t="s">
        <v>56</v>
      </c>
      <c r="E13" s="20" t="s">
        <v>501</v>
      </c>
      <c r="F13" s="69"/>
      <c r="G13" s="69" t="s">
        <v>65</v>
      </c>
      <c r="H13" s="142">
        <v>650000</v>
      </c>
      <c r="I13" s="60"/>
      <c r="J13" s="23"/>
      <c r="K13" s="23"/>
      <c r="L13" s="64"/>
      <c r="M13" s="152"/>
      <c r="N13" s="84" t="b">
        <v>1</v>
      </c>
      <c r="O13" s="159" t="b">
        <v>0</v>
      </c>
    </row>
    <row r="14" spans="1:33" ht="15.75" customHeight="1" x14ac:dyDescent="0.25">
      <c r="B14" s="17"/>
      <c r="C14" s="63" t="s">
        <v>442</v>
      </c>
      <c r="D14" s="132" t="s">
        <v>56</v>
      </c>
      <c r="E14" s="20" t="s">
        <v>96</v>
      </c>
      <c r="F14" s="69"/>
      <c r="G14" s="69" t="s">
        <v>65</v>
      </c>
      <c r="H14" s="142">
        <v>650000</v>
      </c>
      <c r="I14" s="60"/>
      <c r="J14" s="23"/>
      <c r="K14" s="23"/>
      <c r="L14" s="64"/>
      <c r="M14" s="152"/>
      <c r="N14" s="84" t="b">
        <v>1</v>
      </c>
      <c r="O14" s="159" t="b">
        <v>0</v>
      </c>
    </row>
    <row r="15" spans="1:33" ht="15.75" customHeight="1" x14ac:dyDescent="0.25">
      <c r="B15" s="17"/>
      <c r="C15" s="63" t="s">
        <v>324</v>
      </c>
      <c r="D15" s="132" t="s">
        <v>56</v>
      </c>
      <c r="E15" s="20" t="s">
        <v>96</v>
      </c>
      <c r="F15" s="69"/>
      <c r="G15" s="69" t="s">
        <v>65</v>
      </c>
      <c r="H15" s="142">
        <v>750000</v>
      </c>
      <c r="I15" s="60"/>
      <c r="J15" s="23"/>
      <c r="K15" s="23"/>
      <c r="L15" s="64"/>
      <c r="M15" s="152"/>
      <c r="N15" s="84" t="b">
        <v>1</v>
      </c>
      <c r="O15" s="159" t="b">
        <v>0</v>
      </c>
    </row>
    <row r="16" spans="1:33" ht="15.75" customHeight="1" x14ac:dyDescent="0.25">
      <c r="B16" s="160"/>
      <c r="C16" s="161" t="s">
        <v>502</v>
      </c>
      <c r="D16" s="162" t="s">
        <v>126</v>
      </c>
      <c r="E16" s="163"/>
      <c r="F16" s="164"/>
      <c r="G16" s="164" t="s">
        <v>466</v>
      </c>
      <c r="H16" s="165">
        <v>1656296</v>
      </c>
      <c r="I16" s="166"/>
      <c r="J16" s="167"/>
      <c r="K16" s="167"/>
      <c r="L16" s="168"/>
      <c r="M16" s="169"/>
      <c r="N16" s="170" t="b">
        <v>1</v>
      </c>
      <c r="O16" s="159" t="b">
        <v>0</v>
      </c>
    </row>
    <row r="17" spans="2:15" ht="15.75" customHeight="1" x14ac:dyDescent="0.25">
      <c r="B17" s="17">
        <v>46030</v>
      </c>
      <c r="C17" s="63" t="s">
        <v>319</v>
      </c>
      <c r="D17" s="132" t="s">
        <v>56</v>
      </c>
      <c r="E17" s="20" t="s">
        <v>113</v>
      </c>
      <c r="F17" s="69" t="s">
        <v>27</v>
      </c>
      <c r="G17" s="69" t="s">
        <v>65</v>
      </c>
      <c r="H17" s="142">
        <v>600000</v>
      </c>
      <c r="I17" s="60"/>
      <c r="J17" s="23"/>
      <c r="K17" s="23"/>
      <c r="L17" s="64"/>
      <c r="M17" s="152"/>
      <c r="N17" s="84" t="b">
        <v>1</v>
      </c>
      <c r="O17" s="159" t="b">
        <v>0</v>
      </c>
    </row>
    <row r="18" spans="2:15" ht="15.75" customHeight="1" x14ac:dyDescent="0.25">
      <c r="B18" s="17">
        <v>46031</v>
      </c>
      <c r="C18" s="63" t="s">
        <v>320</v>
      </c>
      <c r="D18" s="132" t="s">
        <v>56</v>
      </c>
      <c r="E18" s="20" t="s">
        <v>96</v>
      </c>
      <c r="F18" s="69"/>
      <c r="G18" s="69" t="s">
        <v>65</v>
      </c>
      <c r="H18" s="142">
        <v>750000</v>
      </c>
      <c r="I18" s="60"/>
      <c r="J18" s="23"/>
      <c r="K18" s="23"/>
      <c r="L18" s="64"/>
      <c r="M18" s="152"/>
      <c r="N18" s="84" t="b">
        <v>1</v>
      </c>
      <c r="O18" s="159" t="b">
        <v>0</v>
      </c>
    </row>
    <row r="19" spans="2:15" ht="15.75" customHeight="1" x14ac:dyDescent="0.25">
      <c r="B19" s="17"/>
      <c r="C19" s="63" t="s">
        <v>372</v>
      </c>
      <c r="D19" s="132" t="s">
        <v>56</v>
      </c>
      <c r="E19" s="20" t="s">
        <v>501</v>
      </c>
      <c r="F19" s="69"/>
      <c r="G19" s="69" t="s">
        <v>65</v>
      </c>
      <c r="H19" s="142">
        <v>650000</v>
      </c>
      <c r="I19" s="60"/>
      <c r="J19" s="23"/>
      <c r="K19" s="23"/>
      <c r="L19" s="64"/>
      <c r="M19" s="152"/>
      <c r="N19" s="84" t="b">
        <v>1</v>
      </c>
      <c r="O19" s="159" t="b">
        <v>0</v>
      </c>
    </row>
    <row r="20" spans="2:15" ht="15.75" customHeight="1" x14ac:dyDescent="0.25">
      <c r="B20" s="17"/>
      <c r="C20" s="63" t="s">
        <v>353</v>
      </c>
      <c r="D20" s="132" t="s">
        <v>56</v>
      </c>
      <c r="E20" s="20" t="s">
        <v>116</v>
      </c>
      <c r="F20" s="69" t="s">
        <v>16</v>
      </c>
      <c r="G20" s="69" t="s">
        <v>65</v>
      </c>
      <c r="H20" s="142">
        <v>250000</v>
      </c>
      <c r="I20" s="60"/>
      <c r="J20" s="23"/>
      <c r="K20" s="23"/>
      <c r="L20" s="64"/>
      <c r="M20" s="152"/>
      <c r="N20" s="84" t="b">
        <v>1</v>
      </c>
      <c r="O20" s="159" t="b">
        <v>0</v>
      </c>
    </row>
    <row r="21" spans="2:15" ht="15.75" customHeight="1" x14ac:dyDescent="0.25">
      <c r="B21" s="17"/>
      <c r="C21" s="63" t="s">
        <v>353</v>
      </c>
      <c r="D21" s="132" t="s">
        <v>56</v>
      </c>
      <c r="E21" s="20" t="s">
        <v>96</v>
      </c>
      <c r="F21" s="69"/>
      <c r="G21" s="69" t="s">
        <v>65</v>
      </c>
      <c r="H21" s="142">
        <v>750000</v>
      </c>
      <c r="I21" s="60"/>
      <c r="J21" s="23"/>
      <c r="K21" s="23"/>
      <c r="L21" s="64"/>
      <c r="M21" s="152"/>
      <c r="N21" s="84" t="b">
        <v>1</v>
      </c>
      <c r="O21" s="159" t="b">
        <v>0</v>
      </c>
    </row>
    <row r="22" spans="2:15" ht="15.75" customHeight="1" x14ac:dyDescent="0.25">
      <c r="B22" s="17"/>
      <c r="C22" s="63" t="s">
        <v>323</v>
      </c>
      <c r="D22" s="132" t="s">
        <v>56</v>
      </c>
      <c r="E22" s="20" t="s">
        <v>168</v>
      </c>
      <c r="F22" s="69"/>
      <c r="G22" s="69" t="s">
        <v>65</v>
      </c>
      <c r="H22" s="142">
        <v>1500000</v>
      </c>
      <c r="I22" s="60"/>
      <c r="J22" s="23"/>
      <c r="K22" s="23"/>
      <c r="L22" s="64"/>
      <c r="M22" s="152"/>
      <c r="N22" s="84" t="b">
        <v>1</v>
      </c>
      <c r="O22" s="159" t="b">
        <v>0</v>
      </c>
    </row>
    <row r="23" spans="2:15" ht="15" x14ac:dyDescent="0.25">
      <c r="B23" s="17"/>
      <c r="C23" s="63" t="s">
        <v>359</v>
      </c>
      <c r="D23" s="132" t="s">
        <v>56</v>
      </c>
      <c r="E23" s="20" t="s">
        <v>224</v>
      </c>
      <c r="F23" s="69" t="s">
        <v>16</v>
      </c>
      <c r="G23" s="69" t="s">
        <v>65</v>
      </c>
      <c r="H23" s="142">
        <v>300000</v>
      </c>
      <c r="I23" s="60"/>
      <c r="J23" s="23"/>
      <c r="K23" s="23"/>
      <c r="L23" s="64"/>
      <c r="M23" s="152"/>
      <c r="N23" s="84" t="b">
        <v>1</v>
      </c>
      <c r="O23" s="159" t="b">
        <v>0</v>
      </c>
    </row>
    <row r="24" spans="2:15" ht="15" x14ac:dyDescent="0.25">
      <c r="B24" s="17"/>
      <c r="C24" s="63" t="s">
        <v>359</v>
      </c>
      <c r="D24" s="132" t="s">
        <v>56</v>
      </c>
      <c r="E24" s="20" t="s">
        <v>229</v>
      </c>
      <c r="F24" s="69"/>
      <c r="G24" s="69" t="s">
        <v>65</v>
      </c>
      <c r="H24" s="142">
        <v>650000</v>
      </c>
      <c r="I24" s="60"/>
      <c r="J24" s="23"/>
      <c r="K24" s="23"/>
      <c r="L24" s="64"/>
      <c r="M24" s="152"/>
      <c r="N24" s="84" t="b">
        <v>1</v>
      </c>
      <c r="O24" s="159" t="b">
        <v>0</v>
      </c>
    </row>
    <row r="25" spans="2:15" ht="15" x14ac:dyDescent="0.25">
      <c r="B25" s="17"/>
      <c r="C25" s="63" t="s">
        <v>359</v>
      </c>
      <c r="D25" s="132" t="s">
        <v>56</v>
      </c>
      <c r="E25" s="20" t="s">
        <v>249</v>
      </c>
      <c r="F25" s="69" t="s">
        <v>27</v>
      </c>
      <c r="G25" s="69" t="s">
        <v>65</v>
      </c>
      <c r="H25" s="142">
        <v>50000</v>
      </c>
      <c r="I25" s="60"/>
      <c r="J25" s="23"/>
      <c r="K25" s="23"/>
      <c r="L25" s="64"/>
      <c r="M25" s="152"/>
      <c r="N25" s="84" t="b">
        <v>1</v>
      </c>
      <c r="O25" s="159" t="b">
        <v>0</v>
      </c>
    </row>
    <row r="26" spans="2:15" ht="15" x14ac:dyDescent="0.25">
      <c r="B26" s="17">
        <v>46032</v>
      </c>
      <c r="C26" s="63" t="s">
        <v>357</v>
      </c>
      <c r="D26" s="132" t="s">
        <v>56</v>
      </c>
      <c r="E26" s="20" t="s">
        <v>503</v>
      </c>
      <c r="F26" s="69"/>
      <c r="G26" s="69" t="s">
        <v>17</v>
      </c>
      <c r="H26" s="142">
        <v>1950000</v>
      </c>
      <c r="I26" s="60"/>
      <c r="J26" s="23"/>
      <c r="K26" s="23"/>
      <c r="L26" s="64"/>
      <c r="M26" s="152"/>
      <c r="N26" s="84" t="b">
        <v>1</v>
      </c>
      <c r="O26" s="159" t="b">
        <v>0</v>
      </c>
    </row>
    <row r="27" spans="2:15" ht="15" x14ac:dyDescent="0.25">
      <c r="B27" s="17"/>
      <c r="C27" s="63" t="s">
        <v>504</v>
      </c>
      <c r="D27" s="132" t="s">
        <v>15</v>
      </c>
      <c r="E27" s="20"/>
      <c r="F27" s="69"/>
      <c r="G27" s="69" t="s">
        <v>17</v>
      </c>
      <c r="H27" s="142">
        <v>750000</v>
      </c>
      <c r="I27" s="60"/>
      <c r="J27" s="23"/>
      <c r="K27" s="23"/>
      <c r="L27" s="64"/>
      <c r="M27" s="152"/>
      <c r="N27" s="84" t="b">
        <v>1</v>
      </c>
      <c r="O27" s="18" t="b">
        <v>1</v>
      </c>
    </row>
    <row r="28" spans="2:15" ht="15" x14ac:dyDescent="0.25">
      <c r="B28" s="17"/>
      <c r="C28" s="63" t="s">
        <v>490</v>
      </c>
      <c r="D28" s="132" t="s">
        <v>15</v>
      </c>
      <c r="E28" s="20"/>
      <c r="F28" s="69"/>
      <c r="G28" s="69" t="s">
        <v>17</v>
      </c>
      <c r="H28" s="142">
        <v>1500000</v>
      </c>
      <c r="I28" s="60"/>
      <c r="J28" s="23"/>
      <c r="K28" s="23"/>
      <c r="L28" s="64"/>
      <c r="M28" s="152"/>
      <c r="N28" s="84" t="b">
        <v>1</v>
      </c>
      <c r="O28" s="18" t="b">
        <v>1</v>
      </c>
    </row>
    <row r="29" spans="2:15" ht="15" x14ac:dyDescent="0.25">
      <c r="B29" s="17"/>
      <c r="C29" s="63" t="s">
        <v>420</v>
      </c>
      <c r="D29" s="132" t="s">
        <v>56</v>
      </c>
      <c r="E29" s="20" t="s">
        <v>354</v>
      </c>
      <c r="F29" s="69"/>
      <c r="G29" s="69" t="s">
        <v>65</v>
      </c>
      <c r="H29" s="142">
        <v>1950000</v>
      </c>
      <c r="I29" s="60"/>
      <c r="J29" s="23"/>
      <c r="K29" s="23"/>
      <c r="L29" s="64"/>
      <c r="M29" s="152"/>
      <c r="N29" s="84" t="b">
        <v>1</v>
      </c>
      <c r="O29" s="159" t="b">
        <v>0</v>
      </c>
    </row>
    <row r="30" spans="2:15" ht="15" x14ac:dyDescent="0.25">
      <c r="B30" s="17"/>
      <c r="C30" s="63" t="s">
        <v>420</v>
      </c>
      <c r="D30" s="132" t="s">
        <v>56</v>
      </c>
      <c r="E30" s="20" t="s">
        <v>371</v>
      </c>
      <c r="F30" s="69" t="s">
        <v>27</v>
      </c>
      <c r="G30" s="69" t="s">
        <v>65</v>
      </c>
      <c r="H30" s="142">
        <v>50000</v>
      </c>
      <c r="I30" s="60"/>
      <c r="J30" s="23"/>
      <c r="K30" s="23"/>
      <c r="L30" s="64"/>
      <c r="M30" s="152"/>
      <c r="N30" s="84" t="b">
        <v>1</v>
      </c>
      <c r="O30" s="159" t="b">
        <v>0</v>
      </c>
    </row>
    <row r="31" spans="2:15" ht="15" x14ac:dyDescent="0.25">
      <c r="B31" s="17">
        <v>46033</v>
      </c>
      <c r="C31" s="63" t="s">
        <v>436</v>
      </c>
      <c r="D31" s="132" t="s">
        <v>56</v>
      </c>
      <c r="E31" s="20" t="s">
        <v>96</v>
      </c>
      <c r="F31" s="69"/>
      <c r="G31" s="69" t="s">
        <v>65</v>
      </c>
      <c r="H31" s="142">
        <v>750000</v>
      </c>
      <c r="I31" s="60"/>
      <c r="J31" s="23"/>
      <c r="K31" s="23"/>
      <c r="L31" s="64"/>
      <c r="M31" s="152"/>
      <c r="N31" s="84" t="b">
        <v>1</v>
      </c>
      <c r="O31" s="159" t="b">
        <v>0</v>
      </c>
    </row>
    <row r="32" spans="2:15" ht="15" x14ac:dyDescent="0.25">
      <c r="B32" s="17">
        <v>46035</v>
      </c>
      <c r="C32" s="63" t="s">
        <v>347</v>
      </c>
      <c r="D32" s="132" t="s">
        <v>56</v>
      </c>
      <c r="E32" s="20" t="s">
        <v>249</v>
      </c>
      <c r="F32" s="69"/>
      <c r="G32" s="69" t="s">
        <v>65</v>
      </c>
      <c r="H32" s="142">
        <v>650000</v>
      </c>
      <c r="I32" s="60"/>
      <c r="J32" s="23"/>
      <c r="K32" s="23"/>
      <c r="L32" s="64"/>
      <c r="M32" s="152"/>
      <c r="N32" s="84" t="b">
        <v>1</v>
      </c>
      <c r="O32" s="159" t="b">
        <v>0</v>
      </c>
    </row>
    <row r="33" spans="2:15" ht="15" x14ac:dyDescent="0.25">
      <c r="B33" s="17"/>
      <c r="C33" s="63" t="s">
        <v>498</v>
      </c>
      <c r="D33" s="132" t="s">
        <v>15</v>
      </c>
      <c r="E33" s="20"/>
      <c r="F33" s="69"/>
      <c r="G33" s="69" t="s">
        <v>17</v>
      </c>
      <c r="H33" s="142">
        <v>1500000</v>
      </c>
      <c r="I33" s="60"/>
      <c r="J33" s="23"/>
      <c r="K33" s="23"/>
      <c r="L33" s="64"/>
      <c r="M33" s="152"/>
      <c r="N33" s="84" t="b">
        <v>1</v>
      </c>
      <c r="O33" s="18" t="b">
        <v>1</v>
      </c>
    </row>
    <row r="34" spans="2:15" ht="15" x14ac:dyDescent="0.25">
      <c r="B34" s="17">
        <v>46037</v>
      </c>
      <c r="C34" s="63" t="s">
        <v>505</v>
      </c>
      <c r="D34" s="132" t="s">
        <v>19</v>
      </c>
      <c r="E34" s="20"/>
      <c r="F34" s="69"/>
      <c r="G34" s="69" t="s">
        <v>17</v>
      </c>
      <c r="H34" s="142">
        <v>150000</v>
      </c>
      <c r="I34" s="60"/>
      <c r="J34" s="23"/>
      <c r="K34" s="23"/>
      <c r="L34" s="64"/>
      <c r="M34" s="152"/>
      <c r="N34" s="84" t="b">
        <v>1</v>
      </c>
      <c r="O34" s="18" t="b">
        <v>1</v>
      </c>
    </row>
    <row r="35" spans="2:15" ht="15" x14ac:dyDescent="0.25">
      <c r="B35" s="17"/>
      <c r="C35" s="127" t="s">
        <v>399</v>
      </c>
      <c r="D35" s="132" t="s">
        <v>56</v>
      </c>
      <c r="E35" s="20" t="s">
        <v>224</v>
      </c>
      <c r="F35" s="69"/>
      <c r="G35" s="69" t="s">
        <v>65</v>
      </c>
      <c r="H35" s="142">
        <v>650000</v>
      </c>
      <c r="I35" s="60"/>
      <c r="J35" s="23"/>
      <c r="K35" s="23"/>
      <c r="L35" s="64"/>
      <c r="M35" s="152"/>
      <c r="N35" s="84" t="b">
        <v>1</v>
      </c>
      <c r="O35" s="159" t="b">
        <v>0</v>
      </c>
    </row>
    <row r="36" spans="2:15" ht="15" x14ac:dyDescent="0.25">
      <c r="B36" s="17">
        <v>46038</v>
      </c>
      <c r="C36" s="127" t="s">
        <v>506</v>
      </c>
      <c r="D36" s="132" t="s">
        <v>56</v>
      </c>
      <c r="E36" s="20" t="s">
        <v>96</v>
      </c>
      <c r="F36" s="69"/>
      <c r="G36" s="69" t="s">
        <v>65</v>
      </c>
      <c r="H36" s="142">
        <v>750000</v>
      </c>
      <c r="I36" s="60"/>
      <c r="J36" s="23"/>
      <c r="K36" s="23"/>
      <c r="L36" s="64"/>
      <c r="M36" s="152"/>
      <c r="N36" s="84" t="b">
        <v>1</v>
      </c>
      <c r="O36" s="159" t="b">
        <v>0</v>
      </c>
    </row>
    <row r="37" spans="2:15" ht="15" x14ac:dyDescent="0.25">
      <c r="B37" s="17">
        <v>46041</v>
      </c>
      <c r="C37" s="63" t="s">
        <v>356</v>
      </c>
      <c r="D37" s="132" t="s">
        <v>56</v>
      </c>
      <c r="E37" s="20" t="s">
        <v>389</v>
      </c>
      <c r="F37" s="69"/>
      <c r="G37" s="69" t="s">
        <v>65</v>
      </c>
      <c r="H37" s="142">
        <v>650000</v>
      </c>
      <c r="I37" s="60"/>
      <c r="J37" s="23"/>
      <c r="K37" s="23"/>
      <c r="L37" s="64"/>
      <c r="M37" s="152"/>
      <c r="N37" s="84" t="b">
        <v>1</v>
      </c>
      <c r="O37" s="159" t="b">
        <v>0</v>
      </c>
    </row>
    <row r="38" spans="2:15" ht="15" x14ac:dyDescent="0.25">
      <c r="B38" s="17">
        <v>46042</v>
      </c>
      <c r="C38" s="63" t="s">
        <v>507</v>
      </c>
      <c r="D38" s="132" t="s">
        <v>19</v>
      </c>
      <c r="E38" s="20"/>
      <c r="F38" s="69"/>
      <c r="G38" s="69" t="s">
        <v>466</v>
      </c>
      <c r="H38" s="142">
        <v>150000</v>
      </c>
      <c r="I38" s="60"/>
      <c r="J38" s="23"/>
      <c r="K38" s="23"/>
      <c r="L38" s="64"/>
      <c r="M38" s="152"/>
      <c r="N38" s="84" t="b">
        <v>1</v>
      </c>
      <c r="O38" s="18" t="b">
        <v>1</v>
      </c>
    </row>
    <row r="39" spans="2:15" ht="15" x14ac:dyDescent="0.25">
      <c r="B39" s="17"/>
      <c r="C39" s="63" t="s">
        <v>355</v>
      </c>
      <c r="D39" s="132" t="s">
        <v>56</v>
      </c>
      <c r="E39" s="20" t="s">
        <v>116</v>
      </c>
      <c r="F39" s="69" t="s">
        <v>16</v>
      </c>
      <c r="G39" s="69" t="s">
        <v>466</v>
      </c>
      <c r="H39" s="142">
        <v>50000</v>
      </c>
      <c r="I39" s="60"/>
      <c r="J39" s="23"/>
      <c r="K39" s="23"/>
      <c r="L39" s="64"/>
      <c r="M39" s="152"/>
      <c r="N39" s="84" t="b">
        <v>1</v>
      </c>
      <c r="O39" s="159" t="b">
        <v>0</v>
      </c>
    </row>
    <row r="40" spans="2:15" ht="15" x14ac:dyDescent="0.25">
      <c r="B40" s="17"/>
      <c r="C40" s="63" t="s">
        <v>355</v>
      </c>
      <c r="D40" s="132" t="s">
        <v>56</v>
      </c>
      <c r="E40" s="20" t="s">
        <v>96</v>
      </c>
      <c r="F40" s="69"/>
      <c r="G40" s="69" t="s">
        <v>466</v>
      </c>
      <c r="H40" s="142">
        <v>650000</v>
      </c>
      <c r="I40" s="60"/>
      <c r="J40" s="23"/>
      <c r="K40" s="23"/>
      <c r="L40" s="64"/>
      <c r="M40" s="152"/>
      <c r="N40" s="84" t="b">
        <v>1</v>
      </c>
      <c r="O40" s="159" t="b">
        <v>0</v>
      </c>
    </row>
    <row r="41" spans="2:15" ht="15" x14ac:dyDescent="0.25">
      <c r="B41" s="17"/>
      <c r="C41" s="63" t="s">
        <v>355</v>
      </c>
      <c r="D41" s="132" t="s">
        <v>56</v>
      </c>
      <c r="E41" s="20" t="s">
        <v>57</v>
      </c>
      <c r="F41" s="69" t="s">
        <v>27</v>
      </c>
      <c r="G41" s="69" t="s">
        <v>466</v>
      </c>
      <c r="H41" s="142">
        <v>100000</v>
      </c>
      <c r="I41" s="60"/>
      <c r="J41" s="23"/>
      <c r="K41" s="23"/>
      <c r="L41" s="64"/>
      <c r="M41" s="152"/>
      <c r="N41" s="84" t="b">
        <v>1</v>
      </c>
      <c r="O41" s="159" t="b">
        <v>0</v>
      </c>
    </row>
    <row r="42" spans="2:15" ht="15" x14ac:dyDescent="0.25">
      <c r="B42" s="17">
        <v>46044</v>
      </c>
      <c r="C42" s="63" t="s">
        <v>508</v>
      </c>
      <c r="D42" s="132" t="s">
        <v>56</v>
      </c>
      <c r="E42" s="20" t="s">
        <v>371</v>
      </c>
      <c r="F42" s="69"/>
      <c r="G42" s="69" t="s">
        <v>466</v>
      </c>
      <c r="H42" s="142">
        <v>650000</v>
      </c>
      <c r="I42" s="60"/>
      <c r="J42" s="23"/>
      <c r="K42" s="23"/>
      <c r="L42" s="64"/>
      <c r="M42" s="152"/>
      <c r="N42" s="84" t="b">
        <v>1</v>
      </c>
      <c r="O42" s="159" t="b">
        <v>0</v>
      </c>
    </row>
    <row r="43" spans="2:15" ht="15" x14ac:dyDescent="0.25">
      <c r="B43" s="17"/>
      <c r="C43" s="63" t="s">
        <v>431</v>
      </c>
      <c r="D43" s="132" t="s">
        <v>56</v>
      </c>
      <c r="E43" s="20" t="s">
        <v>57</v>
      </c>
      <c r="F43" s="69"/>
      <c r="G43" s="69" t="s">
        <v>466</v>
      </c>
      <c r="H43" s="142">
        <v>650000</v>
      </c>
      <c r="I43" s="60"/>
      <c r="J43" s="23"/>
      <c r="K43" s="23"/>
      <c r="L43" s="64"/>
      <c r="M43" s="152"/>
      <c r="N43" s="84" t="b">
        <v>1</v>
      </c>
      <c r="O43" s="159" t="b">
        <v>0</v>
      </c>
    </row>
    <row r="44" spans="2:15" ht="15" x14ac:dyDescent="0.25">
      <c r="B44" s="17"/>
      <c r="C44" s="63" t="s">
        <v>431</v>
      </c>
      <c r="D44" s="132" t="s">
        <v>106</v>
      </c>
      <c r="E44" s="20"/>
      <c r="F44" s="69"/>
      <c r="G44" s="69" t="s">
        <v>466</v>
      </c>
      <c r="H44" s="142">
        <v>1000000</v>
      </c>
      <c r="I44" s="60"/>
      <c r="J44" s="23"/>
      <c r="K44" s="23"/>
      <c r="L44" s="64"/>
      <c r="M44" s="152"/>
      <c r="N44" s="84" t="b">
        <v>1</v>
      </c>
      <c r="O44" s="159" t="b">
        <v>0</v>
      </c>
    </row>
    <row r="45" spans="2:15" ht="15" x14ac:dyDescent="0.25">
      <c r="B45" s="17"/>
      <c r="C45" s="63" t="s">
        <v>441</v>
      </c>
      <c r="D45" s="132" t="s">
        <v>106</v>
      </c>
      <c r="E45" s="20"/>
      <c r="F45" s="69"/>
      <c r="G45" s="69" t="s">
        <v>466</v>
      </c>
      <c r="H45" s="142">
        <v>200000</v>
      </c>
      <c r="I45" s="60"/>
      <c r="J45" s="23"/>
      <c r="K45" s="23"/>
      <c r="L45" s="64"/>
      <c r="M45" s="152"/>
      <c r="N45" s="84" t="b">
        <v>1</v>
      </c>
      <c r="O45" s="159" t="b">
        <v>0</v>
      </c>
    </row>
    <row r="46" spans="2:15" ht="15" x14ac:dyDescent="0.25">
      <c r="B46" s="17">
        <v>46046</v>
      </c>
      <c r="C46" s="63" t="s">
        <v>509</v>
      </c>
      <c r="D46" s="132" t="s">
        <v>19</v>
      </c>
      <c r="E46" s="20"/>
      <c r="F46" s="69"/>
      <c r="G46" s="69" t="s">
        <v>466</v>
      </c>
      <c r="H46" s="142">
        <v>150000</v>
      </c>
      <c r="I46" s="60"/>
      <c r="J46" s="23"/>
      <c r="K46" s="23"/>
      <c r="L46" s="64"/>
      <c r="M46" s="152"/>
      <c r="N46" s="84" t="b">
        <v>1</v>
      </c>
      <c r="O46" s="18" t="b">
        <v>1</v>
      </c>
    </row>
    <row r="47" spans="2:15" ht="15" x14ac:dyDescent="0.25">
      <c r="B47" s="17">
        <v>46047</v>
      </c>
      <c r="C47" s="63" t="s">
        <v>399</v>
      </c>
      <c r="D47" s="132" t="s">
        <v>56</v>
      </c>
      <c r="E47" s="20" t="s">
        <v>229</v>
      </c>
      <c r="F47" s="69"/>
      <c r="G47" s="69" t="s">
        <v>466</v>
      </c>
      <c r="H47" s="142">
        <v>650000</v>
      </c>
      <c r="I47" s="60"/>
      <c r="J47" s="23"/>
      <c r="K47" s="23"/>
      <c r="L47" s="64"/>
      <c r="M47" s="152"/>
      <c r="N47" s="84" t="b">
        <v>1</v>
      </c>
      <c r="O47" s="159" t="b">
        <v>0</v>
      </c>
    </row>
    <row r="48" spans="2:15" ht="15" x14ac:dyDescent="0.25">
      <c r="B48" s="17">
        <v>46048</v>
      </c>
      <c r="C48" s="63" t="s">
        <v>458</v>
      </c>
      <c r="D48" s="132" t="s">
        <v>56</v>
      </c>
      <c r="E48" s="20" t="s">
        <v>371</v>
      </c>
      <c r="F48" s="69"/>
      <c r="G48" s="69" t="s">
        <v>466</v>
      </c>
      <c r="H48" s="142">
        <v>650000</v>
      </c>
      <c r="I48" s="60"/>
      <c r="J48" s="23"/>
      <c r="K48" s="23"/>
      <c r="L48" s="64"/>
      <c r="M48" s="152"/>
      <c r="N48" s="84" t="b">
        <v>1</v>
      </c>
      <c r="O48" s="159" t="b">
        <v>0</v>
      </c>
    </row>
    <row r="49" spans="1:33" ht="15" x14ac:dyDescent="0.25">
      <c r="B49" s="17">
        <v>46049</v>
      </c>
      <c r="C49" s="63" t="s">
        <v>510</v>
      </c>
      <c r="D49" s="132" t="s">
        <v>56</v>
      </c>
      <c r="E49" s="20" t="s">
        <v>57</v>
      </c>
      <c r="F49" s="69"/>
      <c r="G49" s="69" t="s">
        <v>466</v>
      </c>
      <c r="H49" s="142">
        <v>750000</v>
      </c>
      <c r="I49" s="60"/>
      <c r="J49" s="23"/>
      <c r="K49" s="23"/>
      <c r="L49" s="64"/>
      <c r="M49" s="152"/>
      <c r="N49" s="84" t="b">
        <v>1</v>
      </c>
      <c r="O49" s="159" t="b">
        <v>0</v>
      </c>
    </row>
    <row r="50" spans="1:33" ht="15" x14ac:dyDescent="0.25">
      <c r="B50" s="17"/>
      <c r="C50" s="63" t="s">
        <v>510</v>
      </c>
      <c r="D50" s="132" t="s">
        <v>106</v>
      </c>
      <c r="E50" s="20"/>
      <c r="F50" s="69"/>
      <c r="G50" s="69" t="s">
        <v>466</v>
      </c>
      <c r="H50" s="142">
        <v>200000</v>
      </c>
      <c r="I50" s="60"/>
      <c r="J50" s="23"/>
      <c r="K50" s="23"/>
      <c r="L50" s="64"/>
      <c r="M50" s="152"/>
      <c r="N50" s="84" t="b">
        <v>1</v>
      </c>
      <c r="O50" s="159" t="b">
        <v>0</v>
      </c>
    </row>
    <row r="51" spans="1:33" ht="15" x14ac:dyDescent="0.25">
      <c r="B51" s="17">
        <v>46050</v>
      </c>
      <c r="C51" s="63" t="s">
        <v>511</v>
      </c>
      <c r="D51" s="132" t="s">
        <v>19</v>
      </c>
      <c r="E51" s="20"/>
      <c r="F51" s="69"/>
      <c r="G51" s="69" t="s">
        <v>466</v>
      </c>
      <c r="H51" s="142">
        <v>150000</v>
      </c>
      <c r="I51" s="60"/>
      <c r="J51" s="23"/>
      <c r="K51" s="23"/>
      <c r="L51" s="64"/>
      <c r="M51" s="152"/>
      <c r="N51" s="84" t="b">
        <v>1</v>
      </c>
      <c r="O51" s="18" t="b">
        <v>1</v>
      </c>
    </row>
    <row r="52" spans="1:33" ht="15" x14ac:dyDescent="0.25">
      <c r="B52" s="17"/>
      <c r="C52" s="63" t="s">
        <v>511</v>
      </c>
      <c r="D52" s="132" t="s">
        <v>15</v>
      </c>
      <c r="E52" s="20"/>
      <c r="F52" s="69" t="s">
        <v>27</v>
      </c>
      <c r="G52" s="69" t="s">
        <v>466</v>
      </c>
      <c r="H52" s="142">
        <v>950000</v>
      </c>
      <c r="I52" s="60"/>
      <c r="J52" s="23"/>
      <c r="K52" s="23"/>
      <c r="L52" s="64"/>
      <c r="M52" s="152"/>
      <c r="N52" s="84" t="b">
        <v>1</v>
      </c>
      <c r="O52" s="159" t="b">
        <v>0</v>
      </c>
    </row>
    <row r="53" spans="1:33" ht="15" x14ac:dyDescent="0.25">
      <c r="A53" s="171"/>
      <c r="B53" s="172"/>
      <c r="C53" s="173" t="s">
        <v>512</v>
      </c>
      <c r="D53" s="174" t="s">
        <v>19</v>
      </c>
      <c r="E53" s="175"/>
      <c r="F53" s="176"/>
      <c r="G53" s="177" t="s">
        <v>466</v>
      </c>
      <c r="H53" s="178">
        <v>150000</v>
      </c>
      <c r="I53" s="179"/>
      <c r="J53" s="179"/>
      <c r="K53" s="179"/>
      <c r="L53" s="180"/>
      <c r="M53" s="181"/>
      <c r="N53" s="84" t="b">
        <v>1</v>
      </c>
      <c r="O53" s="18" t="b">
        <v>1</v>
      </c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</row>
    <row r="54" spans="1:33" ht="15" x14ac:dyDescent="0.25">
      <c r="A54" s="171"/>
      <c r="B54" s="172"/>
      <c r="C54" s="182" t="s">
        <v>513</v>
      </c>
      <c r="D54" s="183" t="s">
        <v>56</v>
      </c>
      <c r="E54" s="184" t="s">
        <v>96</v>
      </c>
      <c r="F54" s="175"/>
      <c r="G54" s="185" t="s">
        <v>466</v>
      </c>
      <c r="H54" s="186">
        <v>750000</v>
      </c>
      <c r="I54" s="179"/>
      <c r="J54" s="179"/>
      <c r="K54" s="179"/>
      <c r="L54" s="180"/>
      <c r="M54" s="187"/>
      <c r="N54" s="84" t="b">
        <v>1</v>
      </c>
      <c r="O54" s="159" t="b">
        <v>0</v>
      </c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</row>
    <row r="55" spans="1:33" ht="15" x14ac:dyDescent="0.25">
      <c r="B55" s="172"/>
      <c r="C55" s="182" t="s">
        <v>514</v>
      </c>
      <c r="D55" s="183" t="s">
        <v>56</v>
      </c>
      <c r="E55" s="184" t="s">
        <v>113</v>
      </c>
      <c r="F55" s="184" t="s">
        <v>16</v>
      </c>
      <c r="G55" s="185" t="s">
        <v>466</v>
      </c>
      <c r="H55" s="186">
        <v>150000</v>
      </c>
      <c r="I55" s="179"/>
      <c r="J55" s="179"/>
      <c r="K55" s="179"/>
      <c r="L55" s="180"/>
      <c r="M55" s="187"/>
      <c r="N55" s="84" t="b">
        <v>1</v>
      </c>
      <c r="O55" s="159" t="b">
        <v>0</v>
      </c>
    </row>
    <row r="56" spans="1:33" ht="15" x14ac:dyDescent="0.25">
      <c r="B56" s="172"/>
      <c r="C56" s="182" t="s">
        <v>514</v>
      </c>
      <c r="D56" s="183" t="s">
        <v>106</v>
      </c>
      <c r="E56" s="175"/>
      <c r="F56" s="188"/>
      <c r="G56" s="185" t="s">
        <v>466</v>
      </c>
      <c r="H56" s="186">
        <v>200000</v>
      </c>
      <c r="I56" s="179"/>
      <c r="J56" s="179"/>
      <c r="K56" s="179"/>
      <c r="L56" s="180"/>
      <c r="M56" s="187"/>
      <c r="N56" s="84" t="b">
        <v>1</v>
      </c>
      <c r="O56" s="159" t="b">
        <v>0</v>
      </c>
    </row>
    <row r="57" spans="1:33" ht="15" x14ac:dyDescent="0.25">
      <c r="B57" s="172">
        <v>46051</v>
      </c>
      <c r="C57" s="182" t="s">
        <v>515</v>
      </c>
      <c r="D57" s="183" t="s">
        <v>15</v>
      </c>
      <c r="E57" s="184"/>
      <c r="F57" s="184" t="s">
        <v>27</v>
      </c>
      <c r="G57" s="185" t="s">
        <v>466</v>
      </c>
      <c r="H57" s="186">
        <v>500000</v>
      </c>
      <c r="I57" s="179"/>
      <c r="J57" s="179"/>
      <c r="K57" s="179"/>
      <c r="L57" s="180"/>
      <c r="M57" s="187"/>
      <c r="N57" s="84" t="b">
        <v>1</v>
      </c>
      <c r="O57" s="159" t="b">
        <v>0</v>
      </c>
    </row>
    <row r="58" spans="1:33" ht="15" x14ac:dyDescent="0.25">
      <c r="B58" s="172">
        <v>46052</v>
      </c>
      <c r="C58" s="182" t="s">
        <v>362</v>
      </c>
      <c r="D58" s="183" t="s">
        <v>56</v>
      </c>
      <c r="E58" s="184" t="s">
        <v>516</v>
      </c>
      <c r="F58" s="175"/>
      <c r="G58" s="185" t="s">
        <v>466</v>
      </c>
      <c r="H58" s="186">
        <v>1950000</v>
      </c>
      <c r="I58" s="179"/>
      <c r="J58" s="179"/>
      <c r="K58" s="179"/>
      <c r="L58" s="180"/>
      <c r="M58" s="187"/>
      <c r="N58" s="84" t="b">
        <v>1</v>
      </c>
      <c r="O58" s="159" t="b">
        <v>0</v>
      </c>
    </row>
    <row r="59" spans="1:33" ht="15" x14ac:dyDescent="0.25">
      <c r="B59" s="189">
        <v>46053</v>
      </c>
      <c r="C59" s="182" t="s">
        <v>517</v>
      </c>
      <c r="D59" s="183" t="s">
        <v>56</v>
      </c>
      <c r="E59" s="190" t="s">
        <v>518</v>
      </c>
      <c r="F59" s="191"/>
      <c r="G59" s="183" t="s">
        <v>466</v>
      </c>
      <c r="H59" s="186">
        <v>750000</v>
      </c>
      <c r="I59" s="192"/>
      <c r="J59" s="192"/>
      <c r="K59" s="192"/>
      <c r="L59" s="180"/>
      <c r="M59" s="187"/>
      <c r="N59" s="84" t="b">
        <v>1</v>
      </c>
      <c r="O59" s="159" t="b">
        <v>0</v>
      </c>
    </row>
    <row r="60" spans="1:33" ht="15" x14ac:dyDescent="0.25">
      <c r="B60" s="189"/>
      <c r="C60" s="182" t="s">
        <v>316</v>
      </c>
      <c r="D60" s="183" t="s">
        <v>56</v>
      </c>
      <c r="E60" s="190" t="s">
        <v>518</v>
      </c>
      <c r="F60" s="191"/>
      <c r="G60" s="183" t="s">
        <v>466</v>
      </c>
      <c r="H60" s="186">
        <v>750000</v>
      </c>
      <c r="I60" s="192"/>
      <c r="J60" s="192"/>
      <c r="K60" s="192"/>
      <c r="L60" s="180"/>
      <c r="M60" s="187"/>
      <c r="N60" s="84" t="b">
        <v>1</v>
      </c>
      <c r="O60" s="159" t="b">
        <v>0</v>
      </c>
    </row>
    <row r="61" spans="1:33" ht="15" x14ac:dyDescent="0.25">
      <c r="B61" s="189"/>
      <c r="C61" s="182"/>
      <c r="D61" s="183"/>
      <c r="E61" s="191"/>
      <c r="F61" s="191"/>
      <c r="G61" s="193"/>
      <c r="H61" s="192">
        <f>SUM(H7:H60)</f>
        <v>36531296</v>
      </c>
      <c r="I61" s="192"/>
      <c r="J61" s="192"/>
      <c r="K61" s="192"/>
      <c r="L61" s="180"/>
      <c r="M61" s="187"/>
      <c r="N61" s="84" t="b">
        <v>0</v>
      </c>
      <c r="O61" s="159" t="b">
        <v>0</v>
      </c>
    </row>
    <row r="62" spans="1:33" ht="15" x14ac:dyDescent="0.25">
      <c r="B62" s="316" t="s">
        <v>34</v>
      </c>
      <c r="C62" s="303"/>
      <c r="D62" s="304"/>
      <c r="E62" s="317" t="s">
        <v>35</v>
      </c>
      <c r="F62" s="303"/>
      <c r="G62" s="304"/>
    </row>
    <row r="63" spans="1:33" ht="15" x14ac:dyDescent="0.25">
      <c r="B63" s="287" t="s">
        <v>36</v>
      </c>
      <c r="C63" s="288"/>
      <c r="D63" s="62">
        <f>SUM(H60+H59+H58+H55+H54+H49+H48+H47+H43+H42+H41+H40+H39+H37+H36+H35+H32+H31+H30+H29+H26+H24+H23+H22+H21+H20+H19+H18+H17+H15+H14+H13+H12+H10+H9+H7)</f>
        <v>26125000</v>
      </c>
      <c r="E63" s="289" t="s">
        <v>470</v>
      </c>
      <c r="F63" s="290"/>
      <c r="G63" s="40"/>
    </row>
    <row r="64" spans="1:33" ht="15" x14ac:dyDescent="0.25">
      <c r="B64" s="280" t="s">
        <v>38</v>
      </c>
      <c r="C64" s="281"/>
      <c r="D64" s="155">
        <f>SUM(H57+H52+H33+H28+H27)</f>
        <v>5200000</v>
      </c>
      <c r="E64" s="280" t="s">
        <v>39</v>
      </c>
      <c r="F64" s="281"/>
      <c r="G64" s="42"/>
    </row>
    <row r="65" spans="2:7" ht="15" x14ac:dyDescent="0.25">
      <c r="B65" s="280" t="s">
        <v>40</v>
      </c>
      <c r="C65" s="281"/>
      <c r="D65" s="43">
        <f>SUMIF(D15:D54,D34,J15:J80)</f>
        <v>0</v>
      </c>
      <c r="E65" s="289" t="s">
        <v>37</v>
      </c>
      <c r="F65" s="290"/>
      <c r="G65" s="40">
        <f>SUM(H16)</f>
        <v>1656296</v>
      </c>
    </row>
    <row r="66" spans="2:7" ht="15" x14ac:dyDescent="0.25">
      <c r="B66" s="280" t="s">
        <v>42</v>
      </c>
      <c r="C66" s="281"/>
      <c r="D66" s="45">
        <f>SUM(H56+H50+H45+H44+H11)</f>
        <v>2600000</v>
      </c>
      <c r="E66" s="280" t="s">
        <v>41</v>
      </c>
      <c r="F66" s="281"/>
      <c r="G66" s="44"/>
    </row>
    <row r="67" spans="2:7" ht="15" x14ac:dyDescent="0.25">
      <c r="B67" s="280" t="s">
        <v>492</v>
      </c>
      <c r="C67" s="281"/>
      <c r="D67" s="45">
        <f>SUMIF(D15:D54,D30,J15:J83)</f>
        <v>0</v>
      </c>
      <c r="E67" s="296"/>
      <c r="F67" s="292"/>
      <c r="G67" s="46"/>
    </row>
    <row r="68" spans="2:7" ht="15" x14ac:dyDescent="0.25">
      <c r="B68" s="296" t="s">
        <v>519</v>
      </c>
      <c r="C68" s="292"/>
      <c r="D68" s="194">
        <v>0</v>
      </c>
      <c r="E68" s="296"/>
      <c r="F68" s="292"/>
      <c r="G68" s="46"/>
    </row>
    <row r="69" spans="2:7" ht="15" x14ac:dyDescent="0.25">
      <c r="B69" s="299" t="s">
        <v>72</v>
      </c>
      <c r="C69" s="300"/>
      <c r="D69" s="119">
        <v>21572529</v>
      </c>
      <c r="E69" s="296"/>
      <c r="F69" s="292"/>
      <c r="G69" s="46"/>
    </row>
    <row r="70" spans="2:7" ht="15" x14ac:dyDescent="0.25">
      <c r="B70" s="302" t="s">
        <v>44</v>
      </c>
      <c r="C70" s="303"/>
      <c r="D70" s="47">
        <f>SUM(D63:D68)</f>
        <v>33925000</v>
      </c>
      <c r="E70" s="282" t="s">
        <v>45</v>
      </c>
      <c r="F70" s="274"/>
      <c r="G70" s="48">
        <f>SUM(G64:G66)</f>
        <v>1656296</v>
      </c>
    </row>
    <row r="71" spans="2:7" ht="15" x14ac:dyDescent="0.25">
      <c r="B71" s="264" t="s">
        <v>46</v>
      </c>
      <c r="C71" s="265"/>
      <c r="D71" s="265"/>
      <c r="E71" s="265"/>
      <c r="F71" s="265"/>
      <c r="G71" s="266"/>
    </row>
    <row r="72" spans="2:7" ht="12.75" x14ac:dyDescent="0.2">
      <c r="B72" s="275"/>
      <c r="C72" s="268"/>
      <c r="D72" s="276"/>
      <c r="E72" s="265"/>
      <c r="F72" s="265"/>
      <c r="G72" s="266"/>
    </row>
    <row r="73" spans="2:7" ht="15" x14ac:dyDescent="0.25">
      <c r="B73" s="264" t="s">
        <v>48</v>
      </c>
      <c r="C73" s="265"/>
      <c r="D73" s="265"/>
      <c r="E73" s="265"/>
      <c r="F73" s="265"/>
      <c r="G73" s="266"/>
    </row>
    <row r="74" spans="2:7" ht="15" x14ac:dyDescent="0.25">
      <c r="B74" s="277" t="s">
        <v>494</v>
      </c>
      <c r="C74" s="268"/>
      <c r="D74" s="278">
        <f>SUM(M15:M89)</f>
        <v>0</v>
      </c>
      <c r="E74" s="265"/>
      <c r="F74" s="265"/>
      <c r="G74" s="266"/>
    </row>
    <row r="75" spans="2:7" ht="15" x14ac:dyDescent="0.25">
      <c r="B75" s="296"/>
      <c r="C75" s="292"/>
      <c r="D75" s="297"/>
      <c r="E75" s="294"/>
      <c r="F75" s="294"/>
      <c r="G75" s="295"/>
    </row>
    <row r="76" spans="2:7" ht="15" x14ac:dyDescent="0.25">
      <c r="B76" s="296"/>
      <c r="C76" s="292"/>
      <c r="D76" s="297"/>
      <c r="E76" s="294"/>
      <c r="F76" s="294"/>
      <c r="G76" s="295"/>
    </row>
    <row r="77" spans="2:7" ht="15" x14ac:dyDescent="0.25">
      <c r="B77" s="314" t="s">
        <v>52</v>
      </c>
      <c r="C77" s="271"/>
      <c r="D77" s="312">
        <f>SUM(D74:G76)</f>
        <v>0</v>
      </c>
      <c r="E77" s="273"/>
      <c r="F77" s="273"/>
      <c r="G77" s="274"/>
    </row>
    <row r="78" spans="2:7" ht="15" x14ac:dyDescent="0.25">
      <c r="B78" s="313"/>
      <c r="C78" s="265"/>
      <c r="D78" s="265"/>
      <c r="E78" s="265"/>
      <c r="F78" s="265"/>
      <c r="G78" s="266"/>
    </row>
    <row r="79" spans="2:7" ht="15" x14ac:dyDescent="0.25">
      <c r="B79" s="267" t="s">
        <v>75</v>
      </c>
      <c r="C79" s="268"/>
      <c r="D79" s="279">
        <v>0</v>
      </c>
      <c r="E79" s="265"/>
      <c r="F79" s="265"/>
      <c r="G79" s="266"/>
    </row>
    <row r="80" spans="2:7" ht="15" x14ac:dyDescent="0.25">
      <c r="B80" s="267" t="s">
        <v>51</v>
      </c>
      <c r="C80" s="268"/>
      <c r="D80" s="269">
        <f>SUM(D72)</f>
        <v>0</v>
      </c>
      <c r="E80" s="265"/>
      <c r="F80" s="265"/>
      <c r="G80" s="266"/>
    </row>
    <row r="81" spans="2:7" ht="15" x14ac:dyDescent="0.25">
      <c r="B81" s="50" t="s">
        <v>194</v>
      </c>
      <c r="C81" s="51"/>
      <c r="D81" s="269">
        <f>SUM(D77)</f>
        <v>0</v>
      </c>
      <c r="E81" s="265"/>
      <c r="F81" s="265"/>
      <c r="G81" s="266"/>
    </row>
    <row r="82" spans="2:7" ht="15" x14ac:dyDescent="0.25">
      <c r="B82" s="270" t="s">
        <v>53</v>
      </c>
      <c r="C82" s="271"/>
      <c r="D82" s="272">
        <f>(D79+D80-D81)</f>
        <v>0</v>
      </c>
      <c r="E82" s="273"/>
      <c r="F82" s="273"/>
      <c r="G82" s="274"/>
    </row>
  </sheetData>
  <mergeCells count="41">
    <mergeCell ref="L5:M5"/>
    <mergeCell ref="N5:N6"/>
    <mergeCell ref="O5:O6"/>
    <mergeCell ref="B62:D62"/>
    <mergeCell ref="E62:G62"/>
    <mergeCell ref="B63:C63"/>
    <mergeCell ref="B64:C64"/>
    <mergeCell ref="E63:F63"/>
    <mergeCell ref="E64:F64"/>
    <mergeCell ref="B65:C65"/>
    <mergeCell ref="E65:F65"/>
    <mergeCell ref="B66:C66"/>
    <mergeCell ref="E66:F66"/>
    <mergeCell ref="E67:F67"/>
    <mergeCell ref="D75:G75"/>
    <mergeCell ref="D76:G76"/>
    <mergeCell ref="B67:C67"/>
    <mergeCell ref="B72:C72"/>
    <mergeCell ref="B74:C74"/>
    <mergeCell ref="B75:C75"/>
    <mergeCell ref="D77:G77"/>
    <mergeCell ref="B78:G78"/>
    <mergeCell ref="D79:G79"/>
    <mergeCell ref="D80:G80"/>
    <mergeCell ref="D81:G81"/>
    <mergeCell ref="D82:G82"/>
    <mergeCell ref="E68:F68"/>
    <mergeCell ref="E69:F69"/>
    <mergeCell ref="E70:F70"/>
    <mergeCell ref="B71:G71"/>
    <mergeCell ref="D72:G72"/>
    <mergeCell ref="B73:G73"/>
    <mergeCell ref="D74:G74"/>
    <mergeCell ref="B76:C76"/>
    <mergeCell ref="B77:C77"/>
    <mergeCell ref="B79:C79"/>
    <mergeCell ref="B80:C80"/>
    <mergeCell ref="B82:C82"/>
    <mergeCell ref="B68:C68"/>
    <mergeCell ref="B69:C69"/>
    <mergeCell ref="B70:C70"/>
  </mergeCells>
  <dataValidations count="3">
    <dataValidation type="list" allowBlank="1" sqref="D53:D61" xr:uid="{00000000-0002-0000-1700-000000000000}">
      <formula1>"Pendaftaran,Herregistrasi,Konversi,Angsuran,KRS,Martikulasi,Biaya Cetak,Biaya Cuti,Operasional,PKKMB dll,SGS,FB/IG,Google,Dana Dinas,Lainnya,Agency Kampus,Agency Mhs,Refund,Biaya Praktik"</formula1>
    </dataValidation>
    <dataValidation type="list" allowBlank="1" sqref="D7:D52" xr:uid="{00000000-0002-0000-1700-000001000000}">
      <formula1>"Pendaftaran,Herregistrasi,Konversi,Angsuran,KRS,Martikulasi,Biaya Cetak,Biaya Cuti,Operasional,Atribut,SGS,Dana Dinas,Seragam,Biaya Praktik"</formula1>
    </dataValidation>
    <dataValidation type="list" allowBlank="1" sqref="G7:G61" xr:uid="{00000000-0002-0000-1700-000002000000}">
      <formula1>"TUNAI,BNI CV,GOPAY,BNI VA,PUSAT,KAS AKBID,BNI AKBID"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8905-816A-4690-B955-3DE702CDAE9D}">
  <dimension ref="A3:C85"/>
  <sheetViews>
    <sheetView topLeftCell="A4" workbookViewId="0">
      <selection activeCell="C23" sqref="C23"/>
    </sheetView>
  </sheetViews>
  <sheetFormatPr defaultRowHeight="12.75" x14ac:dyDescent="0.2"/>
  <cols>
    <col min="1" max="1" width="58.5703125" bestFit="1" customWidth="1"/>
    <col min="2" max="2" width="16.7109375" bestFit="1" customWidth="1"/>
  </cols>
  <sheetData>
    <row r="3" spans="1:3" x14ac:dyDescent="0.2">
      <c r="A3" s="259" t="s">
        <v>672</v>
      </c>
      <c r="B3" t="s">
        <v>674</v>
      </c>
    </row>
    <row r="4" spans="1:3" x14ac:dyDescent="0.2">
      <c r="A4" s="260" t="s">
        <v>56</v>
      </c>
      <c r="B4" s="261">
        <v>21025000</v>
      </c>
    </row>
    <row r="5" spans="1:3" x14ac:dyDescent="0.2">
      <c r="A5" s="262" t="s">
        <v>416</v>
      </c>
      <c r="B5" s="261">
        <v>650000</v>
      </c>
      <c r="C5" s="318" t="s">
        <v>676</v>
      </c>
    </row>
    <row r="6" spans="1:3" x14ac:dyDescent="0.2">
      <c r="A6" s="262" t="s">
        <v>437</v>
      </c>
      <c r="B6" s="261">
        <v>650000</v>
      </c>
      <c r="C6" s="318" t="s">
        <v>676</v>
      </c>
    </row>
    <row r="7" spans="1:3" x14ac:dyDescent="0.2">
      <c r="A7" s="262" t="s">
        <v>325</v>
      </c>
      <c r="B7" s="261">
        <v>1300000</v>
      </c>
      <c r="C7" s="318" t="s">
        <v>676</v>
      </c>
    </row>
    <row r="8" spans="1:3" x14ac:dyDescent="0.2">
      <c r="A8" s="262" t="s">
        <v>316</v>
      </c>
      <c r="B8" s="261">
        <v>2250000</v>
      </c>
      <c r="C8" s="318" t="s">
        <v>684</v>
      </c>
    </row>
    <row r="9" spans="1:3" x14ac:dyDescent="0.2">
      <c r="A9" s="262" t="s">
        <v>324</v>
      </c>
      <c r="B9" s="261">
        <v>750000</v>
      </c>
      <c r="C9" s="318" t="s">
        <v>676</v>
      </c>
    </row>
    <row r="10" spans="1:3" x14ac:dyDescent="0.2">
      <c r="A10" s="262" t="s">
        <v>440</v>
      </c>
      <c r="B10" s="261">
        <v>675000</v>
      </c>
      <c r="C10" s="318" t="s">
        <v>676</v>
      </c>
    </row>
    <row r="11" spans="1:3" x14ac:dyDescent="0.2">
      <c r="A11" s="262" t="s">
        <v>585</v>
      </c>
      <c r="B11" s="261">
        <v>1000000</v>
      </c>
      <c r="C11" s="318" t="s">
        <v>685</v>
      </c>
    </row>
    <row r="12" spans="1:3" x14ac:dyDescent="0.2">
      <c r="A12" s="262" t="s">
        <v>343</v>
      </c>
      <c r="B12" s="261">
        <v>650000</v>
      </c>
      <c r="C12" s="318" t="s">
        <v>676</v>
      </c>
    </row>
    <row r="13" spans="1:3" x14ac:dyDescent="0.2">
      <c r="A13" s="262" t="s">
        <v>350</v>
      </c>
      <c r="B13" s="261">
        <v>1950000</v>
      </c>
      <c r="C13" s="318" t="s">
        <v>676</v>
      </c>
    </row>
    <row r="14" spans="1:3" x14ac:dyDescent="0.2">
      <c r="A14" s="262" t="s">
        <v>441</v>
      </c>
      <c r="B14" s="261">
        <v>1500000</v>
      </c>
      <c r="C14" s="318" t="s">
        <v>676</v>
      </c>
    </row>
    <row r="15" spans="1:3" x14ac:dyDescent="0.2">
      <c r="A15" s="262" t="s">
        <v>510</v>
      </c>
      <c r="B15" s="261">
        <v>750000</v>
      </c>
      <c r="C15" s="318" t="s">
        <v>676</v>
      </c>
    </row>
    <row r="16" spans="1:3" x14ac:dyDescent="0.2">
      <c r="A16" s="262" t="s">
        <v>442</v>
      </c>
      <c r="B16" s="261">
        <v>650000</v>
      </c>
      <c r="C16" s="318" t="s">
        <v>676</v>
      </c>
    </row>
    <row r="17" spans="1:3" x14ac:dyDescent="0.2">
      <c r="A17" s="262" t="s">
        <v>431</v>
      </c>
      <c r="B17" s="261">
        <v>1300000</v>
      </c>
      <c r="C17" s="318" t="s">
        <v>676</v>
      </c>
    </row>
    <row r="18" spans="1:3" x14ac:dyDescent="0.2">
      <c r="A18" s="262" t="s">
        <v>347</v>
      </c>
      <c r="B18" s="261">
        <v>650000</v>
      </c>
      <c r="C18" s="318" t="s">
        <v>676</v>
      </c>
    </row>
    <row r="19" spans="1:3" x14ac:dyDescent="0.2">
      <c r="A19" s="262" t="s">
        <v>579</v>
      </c>
      <c r="B19" s="261">
        <v>2850000</v>
      </c>
      <c r="C19" s="318" t="s">
        <v>685</v>
      </c>
    </row>
    <row r="20" spans="1:3" x14ac:dyDescent="0.2">
      <c r="A20" s="262" t="s">
        <v>353</v>
      </c>
      <c r="B20" s="261">
        <v>750000</v>
      </c>
      <c r="C20" s="318" t="s">
        <v>676</v>
      </c>
    </row>
    <row r="21" spans="1:3" x14ac:dyDescent="0.2">
      <c r="A21" s="262" t="s">
        <v>352</v>
      </c>
      <c r="B21" s="261">
        <v>750000</v>
      </c>
      <c r="C21" s="318" t="s">
        <v>676</v>
      </c>
    </row>
    <row r="22" spans="1:3" x14ac:dyDescent="0.2">
      <c r="A22" s="262" t="s">
        <v>365</v>
      </c>
      <c r="B22" s="261">
        <v>1300000</v>
      </c>
      <c r="C22" s="318" t="s">
        <v>676</v>
      </c>
    </row>
    <row r="23" spans="1:3" x14ac:dyDescent="0.2">
      <c r="A23" s="262" t="s">
        <v>341</v>
      </c>
      <c r="B23" s="261">
        <v>650000</v>
      </c>
      <c r="C23" s="318" t="s">
        <v>676</v>
      </c>
    </row>
    <row r="24" spans="1:3" x14ac:dyDescent="0.2">
      <c r="A24" s="260" t="s">
        <v>524</v>
      </c>
      <c r="B24" s="261">
        <v>1000000</v>
      </c>
    </row>
    <row r="25" spans="1:3" x14ac:dyDescent="0.2">
      <c r="A25" s="262" t="s">
        <v>523</v>
      </c>
      <c r="B25" s="261">
        <v>750000</v>
      </c>
    </row>
    <row r="26" spans="1:3" x14ac:dyDescent="0.2">
      <c r="A26" s="262" t="s">
        <v>343</v>
      </c>
      <c r="B26" s="261">
        <v>250000</v>
      </c>
    </row>
    <row r="27" spans="1:3" x14ac:dyDescent="0.2">
      <c r="A27" s="260" t="s">
        <v>106</v>
      </c>
      <c r="B27" s="261">
        <v>7800000</v>
      </c>
    </row>
    <row r="28" spans="1:3" x14ac:dyDescent="0.2">
      <c r="A28" s="262" t="s">
        <v>316</v>
      </c>
      <c r="B28" s="261">
        <v>200000</v>
      </c>
    </row>
    <row r="29" spans="1:3" x14ac:dyDescent="0.2">
      <c r="A29" s="262" t="s">
        <v>324</v>
      </c>
      <c r="B29" s="261">
        <v>200000</v>
      </c>
    </row>
    <row r="30" spans="1:3" x14ac:dyDescent="0.2">
      <c r="A30" s="262" t="s">
        <v>440</v>
      </c>
      <c r="B30" s="261">
        <v>200000</v>
      </c>
    </row>
    <row r="31" spans="1:3" x14ac:dyDescent="0.2">
      <c r="A31" s="262" t="s">
        <v>442</v>
      </c>
      <c r="B31" s="261">
        <v>1000000</v>
      </c>
    </row>
    <row r="32" spans="1:3" x14ac:dyDescent="0.2">
      <c r="A32" s="262" t="s">
        <v>431</v>
      </c>
      <c r="B32" s="261">
        <v>3000000</v>
      </c>
    </row>
    <row r="33" spans="1:2" x14ac:dyDescent="0.2">
      <c r="A33" s="262" t="s">
        <v>352</v>
      </c>
      <c r="B33" s="261">
        <v>200000</v>
      </c>
    </row>
    <row r="34" spans="1:2" x14ac:dyDescent="0.2">
      <c r="A34" s="262" t="s">
        <v>341</v>
      </c>
      <c r="B34" s="261">
        <v>3000000</v>
      </c>
    </row>
    <row r="35" spans="1:2" x14ac:dyDescent="0.2">
      <c r="A35" s="260" t="s">
        <v>15</v>
      </c>
      <c r="B35" s="261">
        <v>750000</v>
      </c>
    </row>
    <row r="36" spans="1:2" x14ac:dyDescent="0.2">
      <c r="A36" s="262" t="s">
        <v>569</v>
      </c>
      <c r="B36" s="261">
        <v>750000</v>
      </c>
    </row>
    <row r="37" spans="1:2" x14ac:dyDescent="0.2">
      <c r="A37" s="260" t="s">
        <v>543</v>
      </c>
      <c r="B37" s="261">
        <v>1400000</v>
      </c>
    </row>
    <row r="38" spans="1:2" x14ac:dyDescent="0.2">
      <c r="A38" s="262" t="s">
        <v>323</v>
      </c>
      <c r="B38" s="261">
        <v>200000</v>
      </c>
    </row>
    <row r="39" spans="1:2" x14ac:dyDescent="0.2">
      <c r="A39" s="262" t="s">
        <v>316</v>
      </c>
      <c r="B39" s="261">
        <v>400000</v>
      </c>
    </row>
    <row r="40" spans="1:2" x14ac:dyDescent="0.2">
      <c r="A40" s="262" t="s">
        <v>441</v>
      </c>
      <c r="B40" s="261">
        <v>200000</v>
      </c>
    </row>
    <row r="41" spans="1:2" x14ac:dyDescent="0.2">
      <c r="A41" s="262" t="s">
        <v>510</v>
      </c>
      <c r="B41" s="261">
        <v>200000</v>
      </c>
    </row>
    <row r="42" spans="1:2" x14ac:dyDescent="0.2">
      <c r="A42" s="262" t="s">
        <v>353</v>
      </c>
      <c r="B42" s="261">
        <v>200000</v>
      </c>
    </row>
    <row r="43" spans="1:2" x14ac:dyDescent="0.2">
      <c r="A43" s="262" t="s">
        <v>352</v>
      </c>
      <c r="B43" s="261">
        <v>200000</v>
      </c>
    </row>
    <row r="44" spans="1:2" x14ac:dyDescent="0.2">
      <c r="A44" s="260" t="s">
        <v>126</v>
      </c>
      <c r="B44" s="261">
        <v>0</v>
      </c>
    </row>
    <row r="45" spans="1:2" x14ac:dyDescent="0.2">
      <c r="A45" s="262" t="s">
        <v>568</v>
      </c>
      <c r="B45" s="261">
        <v>0</v>
      </c>
    </row>
    <row r="46" spans="1:2" x14ac:dyDescent="0.2">
      <c r="A46" s="262" t="s">
        <v>571</v>
      </c>
      <c r="B46" s="261">
        <v>0</v>
      </c>
    </row>
    <row r="47" spans="1:2" x14ac:dyDescent="0.2">
      <c r="A47" s="262" t="s">
        <v>567</v>
      </c>
      <c r="B47" s="261">
        <v>0</v>
      </c>
    </row>
    <row r="48" spans="1:2" x14ac:dyDescent="0.2">
      <c r="A48" s="262" t="s">
        <v>588</v>
      </c>
      <c r="B48" s="261">
        <v>0</v>
      </c>
    </row>
    <row r="49" spans="1:2" x14ac:dyDescent="0.2">
      <c r="A49" s="262" t="s">
        <v>536</v>
      </c>
      <c r="B49" s="261">
        <v>0</v>
      </c>
    </row>
    <row r="50" spans="1:2" x14ac:dyDescent="0.2">
      <c r="A50" s="262" t="s">
        <v>531</v>
      </c>
      <c r="B50" s="261">
        <v>0</v>
      </c>
    </row>
    <row r="51" spans="1:2" x14ac:dyDescent="0.2">
      <c r="A51" s="262" t="s">
        <v>532</v>
      </c>
      <c r="B51" s="261">
        <v>0</v>
      </c>
    </row>
    <row r="52" spans="1:2" x14ac:dyDescent="0.2">
      <c r="A52" s="262" t="s">
        <v>570</v>
      </c>
      <c r="B52" s="261">
        <v>0</v>
      </c>
    </row>
    <row r="53" spans="1:2" x14ac:dyDescent="0.2">
      <c r="A53" s="262" t="s">
        <v>533</v>
      </c>
      <c r="B53" s="261">
        <v>0</v>
      </c>
    </row>
    <row r="54" spans="1:2" x14ac:dyDescent="0.2">
      <c r="A54" s="262" t="s">
        <v>529</v>
      </c>
      <c r="B54" s="261">
        <v>0</v>
      </c>
    </row>
    <row r="55" spans="1:2" x14ac:dyDescent="0.2">
      <c r="A55" s="262" t="s">
        <v>534</v>
      </c>
      <c r="B55" s="261">
        <v>0</v>
      </c>
    </row>
    <row r="56" spans="1:2" x14ac:dyDescent="0.2">
      <c r="A56" s="262" t="s">
        <v>535</v>
      </c>
      <c r="B56" s="261">
        <v>0</v>
      </c>
    </row>
    <row r="57" spans="1:2" x14ac:dyDescent="0.2">
      <c r="A57" s="260" t="s">
        <v>19</v>
      </c>
      <c r="B57" s="261">
        <v>450000</v>
      </c>
    </row>
    <row r="58" spans="1:2" x14ac:dyDescent="0.2">
      <c r="A58" s="262" t="s">
        <v>541</v>
      </c>
      <c r="B58" s="261">
        <v>150000</v>
      </c>
    </row>
    <row r="59" spans="1:2" x14ac:dyDescent="0.2">
      <c r="A59" s="262" t="s">
        <v>538</v>
      </c>
      <c r="B59" s="261">
        <v>150000</v>
      </c>
    </row>
    <row r="60" spans="1:2" x14ac:dyDescent="0.2">
      <c r="A60" s="262" t="s">
        <v>540</v>
      </c>
      <c r="B60" s="261">
        <v>150000</v>
      </c>
    </row>
    <row r="61" spans="1:2" x14ac:dyDescent="0.2">
      <c r="A61" s="260" t="s">
        <v>675</v>
      </c>
      <c r="B61" s="261">
        <v>55000</v>
      </c>
    </row>
    <row r="62" spans="1:2" x14ac:dyDescent="0.2">
      <c r="A62" s="262" t="s">
        <v>557</v>
      </c>
      <c r="B62" s="261">
        <v>0</v>
      </c>
    </row>
    <row r="63" spans="1:2" x14ac:dyDescent="0.2">
      <c r="A63" s="262" t="s">
        <v>560</v>
      </c>
      <c r="B63" s="261">
        <v>0</v>
      </c>
    </row>
    <row r="64" spans="1:2" x14ac:dyDescent="0.2">
      <c r="A64" s="262" t="s">
        <v>547</v>
      </c>
      <c r="B64" s="261">
        <v>0</v>
      </c>
    </row>
    <row r="65" spans="1:2" x14ac:dyDescent="0.2">
      <c r="A65" s="262" t="s">
        <v>548</v>
      </c>
      <c r="B65" s="261">
        <v>0</v>
      </c>
    </row>
    <row r="66" spans="1:2" x14ac:dyDescent="0.2">
      <c r="A66" s="262" t="s">
        <v>563</v>
      </c>
      <c r="B66" s="261">
        <v>0</v>
      </c>
    </row>
    <row r="67" spans="1:2" x14ac:dyDescent="0.2">
      <c r="A67" s="262" t="s">
        <v>562</v>
      </c>
      <c r="B67" s="261">
        <v>0</v>
      </c>
    </row>
    <row r="68" spans="1:2" x14ac:dyDescent="0.2">
      <c r="A68" s="262" t="s">
        <v>551</v>
      </c>
      <c r="B68" s="261">
        <v>0</v>
      </c>
    </row>
    <row r="69" spans="1:2" x14ac:dyDescent="0.2">
      <c r="A69" s="262" t="s">
        <v>553</v>
      </c>
      <c r="B69" s="261">
        <v>0</v>
      </c>
    </row>
    <row r="70" spans="1:2" x14ac:dyDescent="0.2">
      <c r="A70" s="262" t="s">
        <v>549</v>
      </c>
      <c r="B70" s="261">
        <v>0</v>
      </c>
    </row>
    <row r="71" spans="1:2" x14ac:dyDescent="0.2">
      <c r="A71" s="262" t="s">
        <v>554</v>
      </c>
      <c r="B71" s="261">
        <v>0</v>
      </c>
    </row>
    <row r="72" spans="1:2" x14ac:dyDescent="0.2">
      <c r="A72" s="262" t="s">
        <v>555</v>
      </c>
      <c r="B72" s="261">
        <v>0</v>
      </c>
    </row>
    <row r="73" spans="1:2" x14ac:dyDescent="0.2">
      <c r="A73" s="262" t="s">
        <v>565</v>
      </c>
      <c r="B73" s="261">
        <v>0</v>
      </c>
    </row>
    <row r="74" spans="1:2" x14ac:dyDescent="0.2">
      <c r="A74" s="262" t="s">
        <v>552</v>
      </c>
      <c r="B74" s="261">
        <v>0</v>
      </c>
    </row>
    <row r="75" spans="1:2" x14ac:dyDescent="0.2">
      <c r="A75" s="262" t="s">
        <v>550</v>
      </c>
      <c r="B75" s="261">
        <v>0</v>
      </c>
    </row>
    <row r="76" spans="1:2" x14ac:dyDescent="0.2">
      <c r="A76" s="262" t="s">
        <v>561</v>
      </c>
      <c r="B76" s="261">
        <v>0</v>
      </c>
    </row>
    <row r="77" spans="1:2" x14ac:dyDescent="0.2">
      <c r="A77" s="262" t="s">
        <v>546</v>
      </c>
      <c r="B77" s="261">
        <v>0</v>
      </c>
    </row>
    <row r="78" spans="1:2" x14ac:dyDescent="0.2">
      <c r="A78" s="262" t="s">
        <v>559</v>
      </c>
      <c r="B78" s="261">
        <v>0</v>
      </c>
    </row>
    <row r="79" spans="1:2" x14ac:dyDescent="0.2">
      <c r="A79" s="262" t="s">
        <v>558</v>
      </c>
      <c r="B79" s="261">
        <v>0</v>
      </c>
    </row>
    <row r="80" spans="1:2" x14ac:dyDescent="0.2">
      <c r="A80" s="262" t="s">
        <v>564</v>
      </c>
      <c r="B80" s="261">
        <v>0</v>
      </c>
    </row>
    <row r="81" spans="1:2" x14ac:dyDescent="0.2">
      <c r="A81" s="262" t="s">
        <v>556</v>
      </c>
      <c r="B81" s="261">
        <v>0</v>
      </c>
    </row>
    <row r="82" spans="1:2" x14ac:dyDescent="0.2">
      <c r="A82" s="262" t="s">
        <v>566</v>
      </c>
      <c r="B82" s="261">
        <v>0</v>
      </c>
    </row>
    <row r="83" spans="1:2" x14ac:dyDescent="0.2">
      <c r="A83" s="262" t="s">
        <v>573</v>
      </c>
      <c r="B83" s="261">
        <v>55000</v>
      </c>
    </row>
    <row r="84" spans="1:2" x14ac:dyDescent="0.2">
      <c r="A84" s="262" t="s">
        <v>675</v>
      </c>
      <c r="B84" s="261"/>
    </row>
    <row r="85" spans="1:2" x14ac:dyDescent="0.2">
      <c r="A85" s="260" t="s">
        <v>673</v>
      </c>
      <c r="B85" s="261">
        <v>32480000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1:AG113"/>
  <sheetViews>
    <sheetView topLeftCell="A17" workbookViewId="0">
      <selection activeCell="C33" sqref="C33"/>
    </sheetView>
  </sheetViews>
  <sheetFormatPr defaultColWidth="12.5703125" defaultRowHeight="15.75" customHeight="1" x14ac:dyDescent="0.2"/>
  <cols>
    <col min="3" max="3" width="41.5703125" customWidth="1"/>
    <col min="5" max="5" width="20.28515625" customWidth="1"/>
    <col min="14" max="14" width="8.85546875" customWidth="1"/>
    <col min="15" max="15" width="8.42578125" customWidth="1"/>
  </cols>
  <sheetData>
    <row r="1" spans="1:33" ht="15.75" customHeight="1" x14ac:dyDescent="0.3">
      <c r="A1" s="1"/>
      <c r="B1" s="2"/>
      <c r="D1" s="2"/>
      <c r="E1" s="52"/>
      <c r="G1" s="3" t="s">
        <v>0</v>
      </c>
      <c r="H1" s="2"/>
      <c r="I1" s="2"/>
      <c r="J1" s="2"/>
      <c r="K1" s="2"/>
      <c r="L1" s="2"/>
      <c r="M1" s="2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1"/>
      <c r="B2" s="5"/>
      <c r="D2" s="2"/>
      <c r="E2" s="52"/>
      <c r="G2" s="6" t="s">
        <v>520</v>
      </c>
      <c r="H2" s="2"/>
      <c r="I2" s="2"/>
      <c r="J2" s="2"/>
      <c r="K2" s="2"/>
      <c r="L2" s="2"/>
      <c r="M2" s="2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.75" customHeight="1" x14ac:dyDescent="0.3">
      <c r="A3" s="1"/>
      <c r="B3" s="5"/>
      <c r="D3" s="5"/>
      <c r="E3" s="52"/>
      <c r="G3" s="6" t="s">
        <v>521</v>
      </c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311" t="s">
        <v>4</v>
      </c>
      <c r="M5" s="281"/>
      <c r="N5" s="283"/>
      <c r="O5" s="315" t="s">
        <v>497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30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7" t="s">
        <v>12</v>
      </c>
      <c r="J6" s="148" t="s">
        <v>454</v>
      </c>
      <c r="K6" s="149" t="s">
        <v>455</v>
      </c>
      <c r="L6" s="150" t="s">
        <v>13</v>
      </c>
      <c r="M6" s="151" t="s">
        <v>456</v>
      </c>
      <c r="N6" s="284"/>
      <c r="O6" s="284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15.75" customHeight="1" x14ac:dyDescent="0.25">
      <c r="B7" s="17">
        <v>46054</v>
      </c>
      <c r="C7" s="63" t="s">
        <v>350</v>
      </c>
      <c r="D7" s="132" t="s">
        <v>56</v>
      </c>
      <c r="E7" s="184" t="s">
        <v>522</v>
      </c>
      <c r="F7" s="69"/>
      <c r="G7" s="69" t="s">
        <v>466</v>
      </c>
      <c r="H7" s="142">
        <v>1300000</v>
      </c>
      <c r="I7" s="60"/>
      <c r="J7" s="23"/>
      <c r="K7" s="23"/>
      <c r="L7" s="64"/>
      <c r="M7" s="152"/>
      <c r="N7" s="84" t="b">
        <v>1</v>
      </c>
      <c r="O7" s="18" t="b">
        <v>0</v>
      </c>
    </row>
    <row r="8" spans="1:33" ht="15.75" customHeight="1" x14ac:dyDescent="0.25">
      <c r="B8" s="17"/>
      <c r="C8" s="63" t="s">
        <v>365</v>
      </c>
      <c r="D8" s="132" t="s">
        <v>56</v>
      </c>
      <c r="E8" s="184" t="s">
        <v>501</v>
      </c>
      <c r="F8" s="69"/>
      <c r="G8" s="69" t="s">
        <v>65</v>
      </c>
      <c r="H8" s="142">
        <v>650000</v>
      </c>
      <c r="I8" s="60"/>
      <c r="J8" s="23"/>
      <c r="K8" s="23"/>
      <c r="L8" s="64"/>
      <c r="M8" s="152"/>
      <c r="N8" s="84" t="b">
        <v>1</v>
      </c>
      <c r="O8" s="18" t="b">
        <v>0</v>
      </c>
    </row>
    <row r="9" spans="1:33" ht="15.75" customHeight="1" x14ac:dyDescent="0.25">
      <c r="B9" s="17"/>
      <c r="C9" s="63" t="s">
        <v>523</v>
      </c>
      <c r="D9" s="132" t="s">
        <v>524</v>
      </c>
      <c r="E9" s="20" t="s">
        <v>525</v>
      </c>
      <c r="F9" s="69"/>
      <c r="G9" s="69" t="s">
        <v>466</v>
      </c>
      <c r="H9" s="142">
        <v>450000</v>
      </c>
      <c r="I9" s="60"/>
      <c r="J9" s="23"/>
      <c r="K9" s="23"/>
      <c r="L9" s="64"/>
      <c r="M9" s="152"/>
      <c r="N9" s="84" t="b">
        <v>1</v>
      </c>
      <c r="O9" s="18" t="b">
        <v>0</v>
      </c>
    </row>
    <row r="10" spans="1:33" ht="15.75" customHeight="1" x14ac:dyDescent="0.25">
      <c r="B10" s="17">
        <v>46057</v>
      </c>
      <c r="C10" s="63" t="s">
        <v>442</v>
      </c>
      <c r="D10" s="132" t="s">
        <v>56</v>
      </c>
      <c r="E10" s="20" t="s">
        <v>57</v>
      </c>
      <c r="F10" s="69"/>
      <c r="G10" s="69" t="s">
        <v>466</v>
      </c>
      <c r="H10" s="142">
        <v>650000</v>
      </c>
      <c r="I10" s="60"/>
      <c r="J10" s="23"/>
      <c r="K10" s="23"/>
      <c r="L10" s="64"/>
      <c r="M10" s="152"/>
      <c r="N10" s="84" t="b">
        <v>1</v>
      </c>
      <c r="O10" s="18" t="b">
        <v>0</v>
      </c>
    </row>
    <row r="11" spans="1:33" ht="15.75" customHeight="1" x14ac:dyDescent="0.25">
      <c r="B11" s="17"/>
      <c r="C11" s="63" t="s">
        <v>442</v>
      </c>
      <c r="D11" s="132" t="s">
        <v>106</v>
      </c>
      <c r="E11" s="20" t="s">
        <v>526</v>
      </c>
      <c r="F11" s="69"/>
      <c r="G11" s="69" t="s">
        <v>466</v>
      </c>
      <c r="H11" s="142">
        <v>1000000</v>
      </c>
      <c r="I11" s="60"/>
      <c r="J11" s="23"/>
      <c r="K11" s="23"/>
      <c r="L11" s="64"/>
      <c r="M11" s="152"/>
      <c r="N11" s="84" t="b">
        <v>1</v>
      </c>
      <c r="O11" s="18" t="b">
        <v>0</v>
      </c>
    </row>
    <row r="12" spans="1:33" ht="15.75" customHeight="1" x14ac:dyDescent="0.25">
      <c r="A12" s="97" t="s">
        <v>527</v>
      </c>
      <c r="B12" s="17">
        <v>46058</v>
      </c>
      <c r="C12" s="63" t="s">
        <v>523</v>
      </c>
      <c r="D12" s="132" t="s">
        <v>524</v>
      </c>
      <c r="E12" s="20" t="s">
        <v>528</v>
      </c>
      <c r="F12" s="69"/>
      <c r="G12" s="69" t="s">
        <v>466</v>
      </c>
      <c r="H12" s="142">
        <v>250000</v>
      </c>
      <c r="I12" s="60"/>
      <c r="J12" s="23"/>
      <c r="K12" s="23"/>
      <c r="L12" s="64"/>
      <c r="M12" s="152"/>
      <c r="N12" s="84" t="b">
        <v>1</v>
      </c>
      <c r="O12" s="18" t="b">
        <v>0</v>
      </c>
    </row>
    <row r="13" spans="1:33" ht="15.75" customHeight="1" x14ac:dyDescent="0.25">
      <c r="B13" s="68"/>
      <c r="C13" s="63" t="s">
        <v>440</v>
      </c>
      <c r="D13" s="132" t="s">
        <v>56</v>
      </c>
      <c r="E13" s="20" t="s">
        <v>57</v>
      </c>
      <c r="F13" s="69"/>
      <c r="G13" s="69" t="s">
        <v>466</v>
      </c>
      <c r="H13" s="142">
        <v>675000</v>
      </c>
      <c r="I13" s="60"/>
      <c r="J13" s="23"/>
      <c r="K13" s="23"/>
      <c r="L13" s="64"/>
      <c r="M13" s="152"/>
      <c r="N13" s="84" t="b">
        <v>1</v>
      </c>
      <c r="O13" s="18" t="b">
        <v>0</v>
      </c>
    </row>
    <row r="14" spans="1:33" ht="15.75" customHeight="1" x14ac:dyDescent="0.25">
      <c r="B14" s="17"/>
      <c r="C14" s="63" t="s">
        <v>440</v>
      </c>
      <c r="D14" s="132" t="s">
        <v>106</v>
      </c>
      <c r="E14" s="20" t="s">
        <v>526</v>
      </c>
      <c r="F14" s="69"/>
      <c r="G14" s="69" t="s">
        <v>466</v>
      </c>
      <c r="H14" s="142">
        <v>200000</v>
      </c>
      <c r="I14" s="60"/>
      <c r="J14" s="23"/>
      <c r="K14" s="23"/>
      <c r="L14" s="64"/>
      <c r="M14" s="152"/>
      <c r="N14" s="84" t="b">
        <v>1</v>
      </c>
      <c r="O14" s="18" t="b">
        <v>0</v>
      </c>
    </row>
    <row r="15" spans="1:33" ht="15.75" customHeight="1" x14ac:dyDescent="0.25">
      <c r="B15" s="17">
        <v>46059</v>
      </c>
      <c r="C15" s="63" t="s">
        <v>324</v>
      </c>
      <c r="D15" s="132" t="s">
        <v>56</v>
      </c>
      <c r="E15" s="20" t="s">
        <v>57</v>
      </c>
      <c r="F15" s="69"/>
      <c r="G15" s="69" t="s">
        <v>466</v>
      </c>
      <c r="H15" s="142">
        <v>750000</v>
      </c>
      <c r="I15" s="60"/>
      <c r="J15" s="23"/>
      <c r="K15" s="23"/>
      <c r="L15" s="64"/>
      <c r="M15" s="152"/>
      <c r="N15" s="84" t="b">
        <v>1</v>
      </c>
      <c r="O15" s="18" t="b">
        <v>0</v>
      </c>
    </row>
    <row r="16" spans="1:33" ht="15.75" customHeight="1" x14ac:dyDescent="0.25">
      <c r="B16" s="17"/>
      <c r="C16" s="63" t="s">
        <v>324</v>
      </c>
      <c r="D16" s="132" t="s">
        <v>106</v>
      </c>
      <c r="E16" s="20" t="s">
        <v>526</v>
      </c>
      <c r="F16" s="69"/>
      <c r="G16" s="69" t="s">
        <v>466</v>
      </c>
      <c r="H16" s="142">
        <v>200000</v>
      </c>
      <c r="I16" s="60"/>
      <c r="J16" s="23"/>
      <c r="K16" s="23"/>
      <c r="L16" s="64"/>
      <c r="M16" s="152"/>
      <c r="N16" s="84" t="b">
        <v>1</v>
      </c>
      <c r="O16" s="18" t="b">
        <v>0</v>
      </c>
    </row>
    <row r="17" spans="2:15" ht="15.75" customHeight="1" x14ac:dyDescent="0.25">
      <c r="B17" s="195"/>
      <c r="C17" s="30" t="s">
        <v>529</v>
      </c>
      <c r="D17" s="133" t="s">
        <v>126</v>
      </c>
      <c r="E17" s="32"/>
      <c r="F17" s="134"/>
      <c r="G17" s="134" t="s">
        <v>466</v>
      </c>
      <c r="H17" s="196" t="s">
        <v>530</v>
      </c>
      <c r="I17" s="35"/>
      <c r="J17" s="36"/>
      <c r="K17" s="36"/>
      <c r="L17" s="196">
        <v>100000</v>
      </c>
      <c r="M17" s="57"/>
      <c r="N17" s="197" t="b">
        <v>1</v>
      </c>
      <c r="O17" s="18" t="b">
        <v>0</v>
      </c>
    </row>
    <row r="18" spans="2:15" ht="15.75" customHeight="1" x14ac:dyDescent="0.25">
      <c r="B18" s="195">
        <v>46060</v>
      </c>
      <c r="C18" s="30" t="s">
        <v>531</v>
      </c>
      <c r="D18" s="133" t="s">
        <v>126</v>
      </c>
      <c r="E18" s="32"/>
      <c r="F18" s="134"/>
      <c r="G18" s="134" t="s">
        <v>466</v>
      </c>
      <c r="H18" s="196" t="s">
        <v>530</v>
      </c>
      <c r="I18" s="35"/>
      <c r="J18" s="36"/>
      <c r="K18" s="36"/>
      <c r="L18" s="196">
        <v>1000000</v>
      </c>
      <c r="M18" s="57"/>
      <c r="N18" s="197" t="b">
        <v>1</v>
      </c>
      <c r="O18" s="18" t="b">
        <v>0</v>
      </c>
    </row>
    <row r="19" spans="2:15" ht="15.75" customHeight="1" x14ac:dyDescent="0.25">
      <c r="B19" s="195"/>
      <c r="C19" s="30" t="s">
        <v>532</v>
      </c>
      <c r="D19" s="133" t="s">
        <v>126</v>
      </c>
      <c r="E19" s="32"/>
      <c r="F19" s="134"/>
      <c r="G19" s="134" t="s">
        <v>466</v>
      </c>
      <c r="H19" s="196" t="s">
        <v>530</v>
      </c>
      <c r="I19" s="35"/>
      <c r="J19" s="36"/>
      <c r="K19" s="36"/>
      <c r="L19" s="196">
        <v>1000000</v>
      </c>
      <c r="M19" s="57"/>
      <c r="N19" s="197" t="b">
        <v>1</v>
      </c>
      <c r="O19" s="18" t="b">
        <v>0</v>
      </c>
    </row>
    <row r="20" spans="2:15" ht="15.75" customHeight="1" x14ac:dyDescent="0.25">
      <c r="B20" s="195"/>
      <c r="C20" s="30" t="s">
        <v>533</v>
      </c>
      <c r="D20" s="133" t="s">
        <v>126</v>
      </c>
      <c r="E20" s="32"/>
      <c r="F20" s="134"/>
      <c r="G20" s="134" t="s">
        <v>466</v>
      </c>
      <c r="H20" s="196" t="s">
        <v>530</v>
      </c>
      <c r="I20" s="35"/>
      <c r="J20" s="36"/>
      <c r="K20" s="36"/>
      <c r="L20" s="196">
        <v>24500</v>
      </c>
      <c r="M20" s="57"/>
      <c r="N20" s="197" t="b">
        <v>1</v>
      </c>
      <c r="O20" s="18" t="b">
        <v>0</v>
      </c>
    </row>
    <row r="21" spans="2:15" ht="15.75" customHeight="1" x14ac:dyDescent="0.25">
      <c r="B21" s="195"/>
      <c r="C21" s="30" t="s">
        <v>534</v>
      </c>
      <c r="D21" s="133" t="s">
        <v>126</v>
      </c>
      <c r="E21" s="32"/>
      <c r="F21" s="134"/>
      <c r="G21" s="134" t="s">
        <v>466</v>
      </c>
      <c r="H21" s="196" t="s">
        <v>530</v>
      </c>
      <c r="I21" s="35"/>
      <c r="J21" s="36"/>
      <c r="K21" s="36"/>
      <c r="L21" s="196">
        <v>500000</v>
      </c>
      <c r="M21" s="57"/>
      <c r="N21" s="197" t="b">
        <v>1</v>
      </c>
      <c r="O21" s="18" t="b">
        <v>0</v>
      </c>
    </row>
    <row r="22" spans="2:15" ht="15.75" customHeight="1" x14ac:dyDescent="0.25">
      <c r="B22" s="195"/>
      <c r="C22" s="30" t="s">
        <v>535</v>
      </c>
      <c r="D22" s="133" t="s">
        <v>126</v>
      </c>
      <c r="E22" s="32"/>
      <c r="F22" s="134"/>
      <c r="G22" s="134" t="s">
        <v>466</v>
      </c>
      <c r="H22" s="196" t="s">
        <v>530</v>
      </c>
      <c r="I22" s="35"/>
      <c r="J22" s="36"/>
      <c r="K22" s="36"/>
      <c r="L22" s="196">
        <v>45000</v>
      </c>
      <c r="M22" s="57"/>
      <c r="N22" s="197" t="b">
        <v>1</v>
      </c>
      <c r="O22" s="18" t="b">
        <v>0</v>
      </c>
    </row>
    <row r="23" spans="2:15" ht="15" x14ac:dyDescent="0.25">
      <c r="B23" s="195"/>
      <c r="C23" s="30" t="s">
        <v>536</v>
      </c>
      <c r="D23" s="133" t="s">
        <v>126</v>
      </c>
      <c r="E23" s="32"/>
      <c r="F23" s="134"/>
      <c r="G23" s="134" t="s">
        <v>466</v>
      </c>
      <c r="H23" s="196" t="s">
        <v>530</v>
      </c>
      <c r="I23" s="35"/>
      <c r="J23" s="36"/>
      <c r="K23" s="36"/>
      <c r="L23" s="196">
        <v>100000</v>
      </c>
      <c r="M23" s="57"/>
      <c r="N23" s="197" t="b">
        <v>1</v>
      </c>
      <c r="O23" s="18" t="b">
        <v>0</v>
      </c>
    </row>
    <row r="24" spans="2:15" ht="15" x14ac:dyDescent="0.25">
      <c r="B24" s="17">
        <v>46062</v>
      </c>
      <c r="C24" s="63" t="s">
        <v>523</v>
      </c>
      <c r="D24" s="132" t="s">
        <v>524</v>
      </c>
      <c r="E24" s="20" t="s">
        <v>537</v>
      </c>
      <c r="F24" s="69"/>
      <c r="G24" s="69" t="s">
        <v>466</v>
      </c>
      <c r="H24" s="142">
        <v>50000</v>
      </c>
      <c r="I24" s="60"/>
      <c r="J24" s="23"/>
      <c r="K24" s="23"/>
      <c r="L24" s="64"/>
      <c r="M24" s="152"/>
      <c r="N24" s="84" t="b">
        <v>1</v>
      </c>
      <c r="O24" s="18" t="b">
        <v>0</v>
      </c>
    </row>
    <row r="25" spans="2:15" ht="15" x14ac:dyDescent="0.25">
      <c r="B25" s="17"/>
      <c r="C25" s="63" t="s">
        <v>325</v>
      </c>
      <c r="D25" s="132" t="s">
        <v>56</v>
      </c>
      <c r="E25" s="20" t="s">
        <v>279</v>
      </c>
      <c r="F25" s="69"/>
      <c r="G25" s="69" t="s">
        <v>466</v>
      </c>
      <c r="H25" s="142">
        <v>650000</v>
      </c>
      <c r="I25" s="60"/>
      <c r="J25" s="23"/>
      <c r="K25" s="23"/>
      <c r="L25" s="64"/>
      <c r="M25" s="152"/>
      <c r="N25" s="84" t="b">
        <v>1</v>
      </c>
      <c r="O25" s="18" t="b">
        <v>0</v>
      </c>
    </row>
    <row r="26" spans="2:15" ht="15" x14ac:dyDescent="0.25">
      <c r="B26" s="17"/>
      <c r="C26" s="63" t="s">
        <v>538</v>
      </c>
      <c r="D26" s="132" t="s">
        <v>19</v>
      </c>
      <c r="E26" s="20"/>
      <c r="F26" s="69"/>
      <c r="G26" s="69" t="s">
        <v>466</v>
      </c>
      <c r="H26" s="142">
        <v>150000</v>
      </c>
      <c r="I26" s="60"/>
      <c r="J26" s="23"/>
      <c r="K26" s="23"/>
      <c r="L26" s="64"/>
      <c r="M26" s="152"/>
      <c r="N26" s="84" t="b">
        <v>1</v>
      </c>
      <c r="O26" s="18" t="b">
        <v>1</v>
      </c>
    </row>
    <row r="27" spans="2:15" ht="15" x14ac:dyDescent="0.25">
      <c r="B27" s="17"/>
      <c r="C27" s="173" t="s">
        <v>316</v>
      </c>
      <c r="D27" s="132" t="s">
        <v>56</v>
      </c>
      <c r="E27" s="20" t="s">
        <v>539</v>
      </c>
      <c r="F27" s="69"/>
      <c r="G27" s="69" t="s">
        <v>466</v>
      </c>
      <c r="H27" s="142">
        <v>750000</v>
      </c>
      <c r="I27" s="60"/>
      <c r="J27" s="23"/>
      <c r="K27" s="23"/>
      <c r="L27" s="64"/>
      <c r="M27" s="152"/>
      <c r="N27" s="84" t="b">
        <v>1</v>
      </c>
      <c r="O27" s="18" t="b">
        <v>0</v>
      </c>
    </row>
    <row r="28" spans="2:15" ht="15" x14ac:dyDescent="0.25">
      <c r="B28" s="17"/>
      <c r="C28" s="173" t="s">
        <v>316</v>
      </c>
      <c r="D28" s="132" t="s">
        <v>106</v>
      </c>
      <c r="E28" s="20" t="s">
        <v>526</v>
      </c>
      <c r="F28" s="69"/>
      <c r="G28" s="69" t="s">
        <v>466</v>
      </c>
      <c r="H28" s="142">
        <v>200000</v>
      </c>
      <c r="I28" s="60"/>
      <c r="J28" s="23"/>
      <c r="K28" s="23"/>
      <c r="L28" s="64"/>
      <c r="M28" s="152"/>
      <c r="N28" s="84" t="b">
        <v>1</v>
      </c>
      <c r="O28" s="18" t="b">
        <v>0</v>
      </c>
    </row>
    <row r="29" spans="2:15" ht="15" x14ac:dyDescent="0.25">
      <c r="B29" s="17">
        <v>46063</v>
      </c>
      <c r="C29" s="63" t="s">
        <v>540</v>
      </c>
      <c r="D29" s="132" t="s">
        <v>19</v>
      </c>
      <c r="E29" s="20"/>
      <c r="F29" s="69"/>
      <c r="G29" s="69" t="s">
        <v>466</v>
      </c>
      <c r="H29" s="142">
        <v>150000</v>
      </c>
      <c r="I29" s="60"/>
      <c r="J29" s="23"/>
      <c r="K29" s="23"/>
      <c r="L29" s="64"/>
      <c r="M29" s="152"/>
      <c r="N29" s="84" t="b">
        <v>1</v>
      </c>
      <c r="O29" s="18" t="b">
        <v>1</v>
      </c>
    </row>
    <row r="30" spans="2:15" ht="15" x14ac:dyDescent="0.25">
      <c r="B30" s="17"/>
      <c r="C30" s="63" t="s">
        <v>541</v>
      </c>
      <c r="D30" s="132" t="s">
        <v>19</v>
      </c>
      <c r="E30" s="20"/>
      <c r="F30" s="69"/>
      <c r="G30" s="69" t="s">
        <v>466</v>
      </c>
      <c r="H30" s="142">
        <v>150000</v>
      </c>
      <c r="I30" s="60"/>
      <c r="J30" s="23"/>
      <c r="K30" s="23"/>
      <c r="L30" s="64"/>
      <c r="M30" s="152"/>
      <c r="N30" s="84" t="b">
        <v>1</v>
      </c>
      <c r="O30" s="18" t="b">
        <v>1</v>
      </c>
    </row>
    <row r="31" spans="2:15" ht="15" x14ac:dyDescent="0.25">
      <c r="B31" s="17"/>
      <c r="C31" s="63" t="s">
        <v>416</v>
      </c>
      <c r="D31" s="132" t="s">
        <v>56</v>
      </c>
      <c r="E31" s="20" t="s">
        <v>542</v>
      </c>
      <c r="F31" s="69"/>
      <c r="G31" s="69" t="s">
        <v>65</v>
      </c>
      <c r="H31" s="142">
        <v>650000</v>
      </c>
      <c r="I31" s="60"/>
      <c r="J31" s="23"/>
      <c r="K31" s="23"/>
      <c r="L31" s="64"/>
      <c r="M31" s="152"/>
      <c r="N31" s="84" t="b">
        <v>1</v>
      </c>
      <c r="O31" s="18" t="b">
        <v>0</v>
      </c>
    </row>
    <row r="32" spans="2:15" ht="15" x14ac:dyDescent="0.25">
      <c r="B32" s="172"/>
      <c r="C32" s="173" t="s">
        <v>316</v>
      </c>
      <c r="D32" s="174" t="s">
        <v>56</v>
      </c>
      <c r="E32" s="184" t="s">
        <v>77</v>
      </c>
      <c r="F32" s="176"/>
      <c r="G32" s="177" t="s">
        <v>466</v>
      </c>
      <c r="H32" s="178">
        <v>750000</v>
      </c>
      <c r="I32" s="179"/>
      <c r="J32" s="179"/>
      <c r="K32" s="179"/>
      <c r="L32" s="180"/>
      <c r="M32" s="181"/>
      <c r="N32" s="84" t="b">
        <v>1</v>
      </c>
      <c r="O32" s="159" t="b">
        <v>0</v>
      </c>
    </row>
    <row r="33" spans="2:15" ht="15" x14ac:dyDescent="0.25">
      <c r="B33" s="172"/>
      <c r="C33" s="173" t="s">
        <v>316</v>
      </c>
      <c r="D33" s="174" t="s">
        <v>543</v>
      </c>
      <c r="E33" s="184" t="s">
        <v>544</v>
      </c>
      <c r="F33" s="176"/>
      <c r="G33" s="177" t="s">
        <v>466</v>
      </c>
      <c r="H33" s="178">
        <v>200000</v>
      </c>
      <c r="I33" s="179"/>
      <c r="J33" s="179"/>
      <c r="K33" s="179"/>
      <c r="L33" s="180"/>
      <c r="M33" s="181"/>
      <c r="N33" s="84" t="b">
        <v>1</v>
      </c>
      <c r="O33" s="159" t="b">
        <v>0</v>
      </c>
    </row>
    <row r="34" spans="2:15" ht="15" x14ac:dyDescent="0.25">
      <c r="B34" s="172"/>
      <c r="C34" s="173" t="s">
        <v>353</v>
      </c>
      <c r="D34" s="174" t="s">
        <v>56</v>
      </c>
      <c r="E34" s="184" t="s">
        <v>57</v>
      </c>
      <c r="F34" s="176"/>
      <c r="G34" s="177" t="s">
        <v>466</v>
      </c>
      <c r="H34" s="178">
        <v>750000</v>
      </c>
      <c r="I34" s="179"/>
      <c r="J34" s="179"/>
      <c r="K34" s="179"/>
      <c r="L34" s="180"/>
      <c r="M34" s="181"/>
      <c r="N34" s="84" t="b">
        <v>1</v>
      </c>
      <c r="O34" s="159" t="b">
        <v>0</v>
      </c>
    </row>
    <row r="35" spans="2:15" ht="15" x14ac:dyDescent="0.25">
      <c r="B35" s="172">
        <v>46064</v>
      </c>
      <c r="C35" s="173" t="s">
        <v>343</v>
      </c>
      <c r="D35" s="174" t="s">
        <v>56</v>
      </c>
      <c r="E35" s="184" t="s">
        <v>279</v>
      </c>
      <c r="F35" s="176"/>
      <c r="G35" s="177" t="s">
        <v>466</v>
      </c>
      <c r="H35" s="178">
        <v>650000</v>
      </c>
      <c r="I35" s="179"/>
      <c r="J35" s="179"/>
      <c r="K35" s="179"/>
      <c r="L35" s="180"/>
      <c r="M35" s="181"/>
      <c r="N35" s="84" t="b">
        <v>1</v>
      </c>
      <c r="O35" s="159" t="b">
        <v>0</v>
      </c>
    </row>
    <row r="36" spans="2:15" ht="15" x14ac:dyDescent="0.25">
      <c r="B36" s="172"/>
      <c r="C36" s="173" t="s">
        <v>441</v>
      </c>
      <c r="D36" s="174" t="s">
        <v>56</v>
      </c>
      <c r="E36" s="184" t="s">
        <v>57</v>
      </c>
      <c r="F36" s="176"/>
      <c r="G36" s="177" t="s">
        <v>466</v>
      </c>
      <c r="H36" s="178">
        <v>750000</v>
      </c>
      <c r="I36" s="179"/>
      <c r="J36" s="179"/>
      <c r="K36" s="179"/>
      <c r="L36" s="180"/>
      <c r="M36" s="181"/>
      <c r="N36" s="84" t="b">
        <v>1</v>
      </c>
      <c r="O36" s="159" t="b">
        <v>0</v>
      </c>
    </row>
    <row r="37" spans="2:15" ht="15" x14ac:dyDescent="0.25">
      <c r="B37" s="172"/>
      <c r="C37" s="173" t="s">
        <v>352</v>
      </c>
      <c r="D37" s="174" t="s">
        <v>106</v>
      </c>
      <c r="E37" s="20" t="s">
        <v>526</v>
      </c>
      <c r="F37" s="176"/>
      <c r="G37" s="177" t="s">
        <v>466</v>
      </c>
      <c r="H37" s="178">
        <v>200000</v>
      </c>
      <c r="I37" s="179"/>
      <c r="J37" s="179"/>
      <c r="K37" s="179"/>
      <c r="L37" s="180"/>
      <c r="M37" s="181"/>
      <c r="N37" s="84" t="b">
        <v>1</v>
      </c>
      <c r="O37" s="159" t="b">
        <v>0</v>
      </c>
    </row>
    <row r="38" spans="2:15" ht="15" x14ac:dyDescent="0.25">
      <c r="B38" s="172">
        <v>46065</v>
      </c>
      <c r="C38" s="173" t="s">
        <v>341</v>
      </c>
      <c r="D38" s="174" t="s">
        <v>106</v>
      </c>
      <c r="E38" s="184" t="s">
        <v>545</v>
      </c>
      <c r="F38" s="176"/>
      <c r="G38" s="177" t="s">
        <v>65</v>
      </c>
      <c r="H38" s="178">
        <v>3000000</v>
      </c>
      <c r="I38" s="179"/>
      <c r="J38" s="179"/>
      <c r="K38" s="179"/>
      <c r="L38" s="180"/>
      <c r="M38" s="181"/>
      <c r="N38" s="84" t="b">
        <v>1</v>
      </c>
      <c r="O38" s="159" t="b">
        <v>0</v>
      </c>
    </row>
    <row r="39" spans="2:15" ht="15" x14ac:dyDescent="0.25">
      <c r="B39" s="198"/>
      <c r="C39" s="199" t="s">
        <v>546</v>
      </c>
      <c r="D39" s="200"/>
      <c r="E39" s="201"/>
      <c r="F39" s="202"/>
      <c r="G39" s="203" t="s">
        <v>466</v>
      </c>
      <c r="H39" s="204" t="s">
        <v>530</v>
      </c>
      <c r="I39" s="205"/>
      <c r="J39" s="205"/>
      <c r="K39" s="205"/>
      <c r="L39" s="206">
        <v>3030000</v>
      </c>
      <c r="M39" s="207"/>
      <c r="N39" s="208" t="b">
        <v>1</v>
      </c>
      <c r="O39" s="159" t="b">
        <v>0</v>
      </c>
    </row>
    <row r="40" spans="2:15" ht="15" x14ac:dyDescent="0.25">
      <c r="B40" s="198"/>
      <c r="C40" s="199" t="s">
        <v>547</v>
      </c>
      <c r="D40" s="200"/>
      <c r="E40" s="201"/>
      <c r="F40" s="202"/>
      <c r="G40" s="203" t="s">
        <v>466</v>
      </c>
      <c r="H40" s="204" t="s">
        <v>530</v>
      </c>
      <c r="I40" s="205"/>
      <c r="J40" s="205"/>
      <c r="K40" s="205"/>
      <c r="L40" s="206">
        <v>780000</v>
      </c>
      <c r="M40" s="207"/>
      <c r="N40" s="208" t="b">
        <v>1</v>
      </c>
      <c r="O40" s="159" t="b">
        <v>0</v>
      </c>
    </row>
    <row r="41" spans="2:15" ht="15" x14ac:dyDescent="0.25">
      <c r="B41" s="198"/>
      <c r="C41" s="199" t="s">
        <v>548</v>
      </c>
      <c r="D41" s="200"/>
      <c r="E41" s="201"/>
      <c r="F41" s="202"/>
      <c r="G41" s="203" t="s">
        <v>466</v>
      </c>
      <c r="H41" s="204" t="s">
        <v>530</v>
      </c>
      <c r="I41" s="205"/>
      <c r="J41" s="205"/>
      <c r="K41" s="205"/>
      <c r="L41" s="206">
        <v>1335000</v>
      </c>
      <c r="M41" s="207"/>
      <c r="N41" s="208" t="b">
        <v>1</v>
      </c>
      <c r="O41" s="159" t="b">
        <v>0</v>
      </c>
    </row>
    <row r="42" spans="2:15" ht="15" x14ac:dyDescent="0.25">
      <c r="B42" s="198"/>
      <c r="C42" s="199" t="s">
        <v>549</v>
      </c>
      <c r="D42" s="200"/>
      <c r="E42" s="201"/>
      <c r="F42" s="202"/>
      <c r="G42" s="203" t="s">
        <v>466</v>
      </c>
      <c r="H42" s="204" t="s">
        <v>530</v>
      </c>
      <c r="I42" s="205"/>
      <c r="J42" s="205"/>
      <c r="K42" s="205"/>
      <c r="L42" s="206">
        <v>1000000</v>
      </c>
      <c r="M42" s="207"/>
      <c r="N42" s="208" t="b">
        <v>1</v>
      </c>
      <c r="O42" s="159" t="b">
        <v>0</v>
      </c>
    </row>
    <row r="43" spans="2:15" ht="15" x14ac:dyDescent="0.25">
      <c r="B43" s="198"/>
      <c r="C43" s="199" t="s">
        <v>550</v>
      </c>
      <c r="D43" s="200"/>
      <c r="E43" s="201"/>
      <c r="F43" s="202"/>
      <c r="G43" s="203" t="s">
        <v>466</v>
      </c>
      <c r="H43" s="204" t="s">
        <v>530</v>
      </c>
      <c r="I43" s="205"/>
      <c r="J43" s="205"/>
      <c r="K43" s="205"/>
      <c r="L43" s="206">
        <v>2430000</v>
      </c>
      <c r="M43" s="207"/>
      <c r="N43" s="208" t="b">
        <v>1</v>
      </c>
      <c r="O43" s="159" t="b">
        <v>0</v>
      </c>
    </row>
    <row r="44" spans="2:15" ht="15" x14ac:dyDescent="0.25">
      <c r="B44" s="198"/>
      <c r="C44" s="199" t="s">
        <v>551</v>
      </c>
      <c r="D44" s="200"/>
      <c r="E44" s="201"/>
      <c r="F44" s="202"/>
      <c r="G44" s="203" t="s">
        <v>466</v>
      </c>
      <c r="H44" s="204" t="s">
        <v>530</v>
      </c>
      <c r="I44" s="205"/>
      <c r="J44" s="205"/>
      <c r="K44" s="205"/>
      <c r="L44" s="206">
        <v>960000</v>
      </c>
      <c r="M44" s="207"/>
      <c r="N44" s="208" t="b">
        <v>1</v>
      </c>
      <c r="O44" s="159" t="b">
        <v>0</v>
      </c>
    </row>
    <row r="45" spans="2:15" ht="15" x14ac:dyDescent="0.25">
      <c r="B45" s="198"/>
      <c r="C45" s="209" t="s">
        <v>552</v>
      </c>
      <c r="D45" s="200"/>
      <c r="E45" s="201"/>
      <c r="F45" s="202"/>
      <c r="G45" s="203" t="s">
        <v>466</v>
      </c>
      <c r="H45" s="204" t="s">
        <v>530</v>
      </c>
      <c r="I45" s="205"/>
      <c r="J45" s="205"/>
      <c r="K45" s="205"/>
      <c r="L45" s="206">
        <v>510000</v>
      </c>
      <c r="M45" s="207"/>
      <c r="N45" s="208" t="b">
        <v>1</v>
      </c>
      <c r="O45" s="159" t="b">
        <v>0</v>
      </c>
    </row>
    <row r="46" spans="2:15" ht="15" x14ac:dyDescent="0.25">
      <c r="B46" s="198"/>
      <c r="C46" s="199" t="s">
        <v>553</v>
      </c>
      <c r="D46" s="200"/>
      <c r="E46" s="201"/>
      <c r="F46" s="202"/>
      <c r="G46" s="203" t="s">
        <v>466</v>
      </c>
      <c r="H46" s="204" t="s">
        <v>530</v>
      </c>
      <c r="I46" s="205"/>
      <c r="J46" s="205"/>
      <c r="K46" s="205"/>
      <c r="L46" s="206">
        <v>830000</v>
      </c>
      <c r="M46" s="207"/>
      <c r="N46" s="208" t="b">
        <v>1</v>
      </c>
      <c r="O46" s="159" t="b">
        <v>0</v>
      </c>
    </row>
    <row r="47" spans="2:15" ht="15" x14ac:dyDescent="0.25">
      <c r="B47" s="198"/>
      <c r="C47" s="209" t="s">
        <v>554</v>
      </c>
      <c r="D47" s="200"/>
      <c r="E47" s="201"/>
      <c r="F47" s="202"/>
      <c r="G47" s="203" t="s">
        <v>466</v>
      </c>
      <c r="H47" s="204" t="s">
        <v>530</v>
      </c>
      <c r="I47" s="205"/>
      <c r="J47" s="205"/>
      <c r="K47" s="205"/>
      <c r="L47" s="206">
        <v>990000</v>
      </c>
      <c r="M47" s="207"/>
      <c r="N47" s="208" t="b">
        <v>1</v>
      </c>
      <c r="O47" s="159" t="b">
        <v>0</v>
      </c>
    </row>
    <row r="48" spans="2:15" ht="15" x14ac:dyDescent="0.25">
      <c r="B48" s="198"/>
      <c r="C48" s="199" t="s">
        <v>555</v>
      </c>
      <c r="D48" s="200"/>
      <c r="E48" s="201"/>
      <c r="F48" s="202"/>
      <c r="G48" s="203" t="s">
        <v>466</v>
      </c>
      <c r="H48" s="204" t="s">
        <v>530</v>
      </c>
      <c r="I48" s="205"/>
      <c r="J48" s="205"/>
      <c r="K48" s="205"/>
      <c r="L48" s="206">
        <v>3740000</v>
      </c>
      <c r="M48" s="207"/>
      <c r="N48" s="208" t="b">
        <v>1</v>
      </c>
      <c r="O48" s="159" t="b">
        <v>0</v>
      </c>
    </row>
    <row r="49" spans="2:15" ht="15" x14ac:dyDescent="0.25">
      <c r="B49" s="198"/>
      <c r="C49" s="199" t="s">
        <v>556</v>
      </c>
      <c r="D49" s="200"/>
      <c r="E49" s="201"/>
      <c r="F49" s="202"/>
      <c r="G49" s="203" t="s">
        <v>466</v>
      </c>
      <c r="H49" s="204" t="s">
        <v>530</v>
      </c>
      <c r="I49" s="205"/>
      <c r="J49" s="205"/>
      <c r="K49" s="205"/>
      <c r="L49" s="206">
        <v>830000</v>
      </c>
      <c r="M49" s="207"/>
      <c r="N49" s="208" t="b">
        <v>1</v>
      </c>
      <c r="O49" s="159" t="b">
        <v>0</v>
      </c>
    </row>
    <row r="50" spans="2:15" ht="15" x14ac:dyDescent="0.25">
      <c r="B50" s="198"/>
      <c r="C50" s="199" t="s">
        <v>557</v>
      </c>
      <c r="D50" s="200"/>
      <c r="E50" s="201"/>
      <c r="F50" s="202"/>
      <c r="G50" s="203" t="s">
        <v>466</v>
      </c>
      <c r="H50" s="204" t="s">
        <v>530</v>
      </c>
      <c r="I50" s="205"/>
      <c r="J50" s="205"/>
      <c r="K50" s="205"/>
      <c r="L50" s="206">
        <v>830000</v>
      </c>
      <c r="M50" s="207"/>
      <c r="N50" s="208" t="b">
        <v>1</v>
      </c>
      <c r="O50" s="159" t="b">
        <v>0</v>
      </c>
    </row>
    <row r="51" spans="2:15" ht="15" x14ac:dyDescent="0.25">
      <c r="B51" s="198"/>
      <c r="C51" s="199" t="s">
        <v>558</v>
      </c>
      <c r="D51" s="200"/>
      <c r="E51" s="201"/>
      <c r="F51" s="202"/>
      <c r="G51" s="203" t="s">
        <v>466</v>
      </c>
      <c r="H51" s="204" t="s">
        <v>530</v>
      </c>
      <c r="I51" s="205"/>
      <c r="J51" s="205"/>
      <c r="K51" s="205"/>
      <c r="L51" s="206">
        <v>830000</v>
      </c>
      <c r="M51" s="207"/>
      <c r="N51" s="208" t="b">
        <v>1</v>
      </c>
      <c r="O51" s="159" t="b">
        <v>0</v>
      </c>
    </row>
    <row r="52" spans="2:15" ht="15" x14ac:dyDescent="0.25">
      <c r="B52" s="198"/>
      <c r="C52" s="199" t="s">
        <v>559</v>
      </c>
      <c r="D52" s="200"/>
      <c r="E52" s="201"/>
      <c r="F52" s="202"/>
      <c r="G52" s="203" t="s">
        <v>466</v>
      </c>
      <c r="H52" s="204" t="s">
        <v>530</v>
      </c>
      <c r="I52" s="205"/>
      <c r="J52" s="205"/>
      <c r="K52" s="205"/>
      <c r="L52" s="206">
        <v>900000</v>
      </c>
      <c r="M52" s="207"/>
      <c r="N52" s="208" t="b">
        <v>1</v>
      </c>
      <c r="O52" s="159" t="b">
        <v>0</v>
      </c>
    </row>
    <row r="53" spans="2:15" ht="15" x14ac:dyDescent="0.25">
      <c r="B53" s="198"/>
      <c r="C53" s="199" t="s">
        <v>560</v>
      </c>
      <c r="D53" s="200"/>
      <c r="E53" s="201"/>
      <c r="F53" s="202"/>
      <c r="G53" s="203" t="s">
        <v>466</v>
      </c>
      <c r="H53" s="204" t="s">
        <v>530</v>
      </c>
      <c r="I53" s="205"/>
      <c r="J53" s="205"/>
      <c r="K53" s="205"/>
      <c r="L53" s="206">
        <v>780000</v>
      </c>
      <c r="M53" s="207"/>
      <c r="N53" s="208" t="b">
        <v>1</v>
      </c>
      <c r="O53" s="159" t="b">
        <v>0</v>
      </c>
    </row>
    <row r="54" spans="2:15" ht="15" x14ac:dyDescent="0.25">
      <c r="B54" s="198"/>
      <c r="C54" s="199" t="s">
        <v>561</v>
      </c>
      <c r="D54" s="200"/>
      <c r="E54" s="201"/>
      <c r="F54" s="202"/>
      <c r="G54" s="203" t="s">
        <v>466</v>
      </c>
      <c r="H54" s="204" t="s">
        <v>530</v>
      </c>
      <c r="I54" s="205"/>
      <c r="J54" s="205"/>
      <c r="K54" s="205"/>
      <c r="L54" s="206">
        <v>247500</v>
      </c>
      <c r="M54" s="207"/>
      <c r="N54" s="208" t="b">
        <v>1</v>
      </c>
      <c r="O54" s="159" t="b">
        <v>0</v>
      </c>
    </row>
    <row r="55" spans="2:15" ht="15" x14ac:dyDescent="0.25">
      <c r="B55" s="198"/>
      <c r="C55" s="199" t="s">
        <v>562</v>
      </c>
      <c r="D55" s="200"/>
      <c r="E55" s="201"/>
      <c r="F55" s="202"/>
      <c r="G55" s="203" t="s">
        <v>466</v>
      </c>
      <c r="H55" s="204" t="s">
        <v>530</v>
      </c>
      <c r="I55" s="205"/>
      <c r="J55" s="205"/>
      <c r="K55" s="205"/>
      <c r="L55" s="206">
        <v>1000000</v>
      </c>
      <c r="M55" s="207"/>
      <c r="N55" s="208" t="b">
        <v>1</v>
      </c>
      <c r="O55" s="159" t="b">
        <v>0</v>
      </c>
    </row>
    <row r="56" spans="2:15" ht="15" x14ac:dyDescent="0.25">
      <c r="B56" s="198"/>
      <c r="C56" s="199" t="s">
        <v>563</v>
      </c>
      <c r="D56" s="200"/>
      <c r="E56" s="201"/>
      <c r="F56" s="202"/>
      <c r="G56" s="203" t="s">
        <v>466</v>
      </c>
      <c r="H56" s="204" t="s">
        <v>530</v>
      </c>
      <c r="I56" s="205"/>
      <c r="J56" s="205"/>
      <c r="K56" s="205"/>
      <c r="L56" s="206">
        <v>3020000</v>
      </c>
      <c r="M56" s="207"/>
      <c r="N56" s="208" t="b">
        <v>1</v>
      </c>
      <c r="O56" s="159" t="b">
        <v>0</v>
      </c>
    </row>
    <row r="57" spans="2:15" ht="15" x14ac:dyDescent="0.25">
      <c r="B57" s="198"/>
      <c r="C57" s="199" t="s">
        <v>564</v>
      </c>
      <c r="D57" s="200"/>
      <c r="E57" s="201"/>
      <c r="F57" s="202"/>
      <c r="G57" s="203" t="s">
        <v>466</v>
      </c>
      <c r="H57" s="204" t="s">
        <v>530</v>
      </c>
      <c r="I57" s="205"/>
      <c r="J57" s="205"/>
      <c r="K57" s="205"/>
      <c r="L57" s="206">
        <v>2360000</v>
      </c>
      <c r="M57" s="207"/>
      <c r="N57" s="208" t="b">
        <v>1</v>
      </c>
      <c r="O57" s="159" t="b">
        <v>0</v>
      </c>
    </row>
    <row r="58" spans="2:15" ht="15" x14ac:dyDescent="0.25">
      <c r="B58" s="198"/>
      <c r="C58" s="199" t="s">
        <v>565</v>
      </c>
      <c r="D58" s="200"/>
      <c r="E58" s="201"/>
      <c r="F58" s="202"/>
      <c r="G58" s="203" t="s">
        <v>466</v>
      </c>
      <c r="H58" s="204" t="s">
        <v>530</v>
      </c>
      <c r="I58" s="205"/>
      <c r="J58" s="205"/>
      <c r="K58" s="205"/>
      <c r="L58" s="206">
        <v>660000</v>
      </c>
      <c r="M58" s="207"/>
      <c r="N58" s="208" t="b">
        <v>1</v>
      </c>
      <c r="O58" s="159" t="b">
        <v>0</v>
      </c>
    </row>
    <row r="59" spans="2:15" ht="15" x14ac:dyDescent="0.25">
      <c r="B59" s="198"/>
      <c r="C59" s="199" t="s">
        <v>566</v>
      </c>
      <c r="D59" s="200"/>
      <c r="E59" s="201"/>
      <c r="F59" s="202"/>
      <c r="G59" s="203" t="s">
        <v>466</v>
      </c>
      <c r="H59" s="204" t="s">
        <v>530</v>
      </c>
      <c r="I59" s="205"/>
      <c r="J59" s="205"/>
      <c r="K59" s="205"/>
      <c r="L59" s="206">
        <v>2692500</v>
      </c>
      <c r="M59" s="207"/>
      <c r="N59" s="208" t="b">
        <v>1</v>
      </c>
      <c r="O59" s="159" t="b">
        <v>0</v>
      </c>
    </row>
    <row r="60" spans="2:15" ht="15" x14ac:dyDescent="0.25">
      <c r="B60" s="172">
        <v>46066</v>
      </c>
      <c r="C60" s="173" t="s">
        <v>347</v>
      </c>
      <c r="D60" s="174" t="s">
        <v>56</v>
      </c>
      <c r="E60" s="184" t="s">
        <v>279</v>
      </c>
      <c r="F60" s="176"/>
      <c r="G60" s="177" t="s">
        <v>466</v>
      </c>
      <c r="H60" s="178">
        <v>650000</v>
      </c>
      <c r="I60" s="179"/>
      <c r="J60" s="179"/>
      <c r="K60" s="179"/>
      <c r="L60" s="180"/>
      <c r="M60" s="181"/>
      <c r="N60" s="84" t="b">
        <v>1</v>
      </c>
      <c r="O60" s="159" t="b">
        <v>0</v>
      </c>
    </row>
    <row r="61" spans="2:15" ht="15" x14ac:dyDescent="0.25">
      <c r="B61" s="195">
        <v>46067</v>
      </c>
      <c r="C61" s="30" t="s">
        <v>567</v>
      </c>
      <c r="D61" s="133" t="s">
        <v>126</v>
      </c>
      <c r="E61" s="210"/>
      <c r="F61" s="211"/>
      <c r="G61" s="134" t="s">
        <v>466</v>
      </c>
      <c r="H61" s="212" t="s">
        <v>530</v>
      </c>
      <c r="I61" s="104"/>
      <c r="J61" s="104"/>
      <c r="K61" s="104"/>
      <c r="L61" s="213">
        <v>8670000</v>
      </c>
      <c r="M61" s="36"/>
      <c r="N61" s="197" t="b">
        <v>1</v>
      </c>
      <c r="O61" s="159" t="b">
        <v>0</v>
      </c>
    </row>
    <row r="62" spans="2:15" ht="15" x14ac:dyDescent="0.25">
      <c r="B62" s="195"/>
      <c r="C62" s="30" t="s">
        <v>568</v>
      </c>
      <c r="D62" s="133" t="s">
        <v>126</v>
      </c>
      <c r="E62" s="210"/>
      <c r="F62" s="211"/>
      <c r="G62" s="134" t="s">
        <v>466</v>
      </c>
      <c r="H62" s="212" t="s">
        <v>530</v>
      </c>
      <c r="I62" s="104"/>
      <c r="J62" s="104"/>
      <c r="K62" s="104"/>
      <c r="L62" s="213">
        <v>254000</v>
      </c>
      <c r="M62" s="36"/>
      <c r="N62" s="197" t="b">
        <v>1</v>
      </c>
      <c r="O62" s="159" t="b">
        <v>0</v>
      </c>
    </row>
    <row r="63" spans="2:15" ht="15" x14ac:dyDescent="0.25">
      <c r="B63" s="172">
        <v>46069</v>
      </c>
      <c r="C63" s="173" t="s">
        <v>437</v>
      </c>
      <c r="D63" s="174" t="s">
        <v>56</v>
      </c>
      <c r="E63" s="184" t="s">
        <v>57</v>
      </c>
      <c r="F63" s="176"/>
      <c r="G63" s="177" t="s">
        <v>466</v>
      </c>
      <c r="H63" s="178">
        <v>650000</v>
      </c>
      <c r="I63" s="179"/>
      <c r="J63" s="179"/>
      <c r="K63" s="179"/>
      <c r="L63" s="180"/>
      <c r="M63" s="181"/>
      <c r="N63" s="84" t="b">
        <v>1</v>
      </c>
      <c r="O63" s="159" t="b">
        <v>0</v>
      </c>
    </row>
    <row r="64" spans="2:15" ht="15" x14ac:dyDescent="0.25">
      <c r="B64" s="172"/>
      <c r="C64" s="173" t="s">
        <v>569</v>
      </c>
      <c r="D64" s="174" t="s">
        <v>15</v>
      </c>
      <c r="E64" s="175"/>
      <c r="F64" s="176"/>
      <c r="G64" s="177" t="s">
        <v>466</v>
      </c>
      <c r="H64" s="178">
        <v>750000</v>
      </c>
      <c r="I64" s="179"/>
      <c r="J64" s="179"/>
      <c r="K64" s="179"/>
      <c r="L64" s="180"/>
      <c r="M64" s="181"/>
      <c r="N64" s="84" t="b">
        <v>1</v>
      </c>
      <c r="O64" s="159" t="b">
        <v>0</v>
      </c>
    </row>
    <row r="65" spans="2:15" ht="15" x14ac:dyDescent="0.25">
      <c r="B65" s="195">
        <v>46073</v>
      </c>
      <c r="C65" s="30" t="s">
        <v>570</v>
      </c>
      <c r="D65" s="133" t="s">
        <v>126</v>
      </c>
      <c r="E65" s="100"/>
      <c r="F65" s="211"/>
      <c r="G65" s="134" t="s">
        <v>466</v>
      </c>
      <c r="H65" s="212" t="s">
        <v>530</v>
      </c>
      <c r="I65" s="104"/>
      <c r="J65" s="104"/>
      <c r="K65" s="104"/>
      <c r="L65" s="213">
        <v>1666961</v>
      </c>
      <c r="M65" s="36"/>
      <c r="N65" s="197" t="b">
        <v>1</v>
      </c>
      <c r="O65" s="159" t="b">
        <v>0</v>
      </c>
    </row>
    <row r="66" spans="2:15" ht="15" x14ac:dyDescent="0.25">
      <c r="B66" s="195">
        <v>46077</v>
      </c>
      <c r="C66" s="30" t="s">
        <v>571</v>
      </c>
      <c r="D66" s="133" t="s">
        <v>126</v>
      </c>
      <c r="E66" s="100"/>
      <c r="F66" s="211"/>
      <c r="G66" s="134" t="s">
        <v>466</v>
      </c>
      <c r="H66" s="212" t="s">
        <v>530</v>
      </c>
      <c r="I66" s="104"/>
      <c r="J66" s="104"/>
      <c r="K66" s="104"/>
      <c r="L66" s="213">
        <v>1075000</v>
      </c>
      <c r="M66" s="36"/>
      <c r="N66" s="197" t="b">
        <v>1</v>
      </c>
      <c r="O66" s="159" t="b">
        <v>0</v>
      </c>
    </row>
    <row r="67" spans="2:15" ht="15" x14ac:dyDescent="0.25">
      <c r="B67" s="172"/>
      <c r="C67" s="173" t="s">
        <v>431</v>
      </c>
      <c r="D67" s="174" t="s">
        <v>56</v>
      </c>
      <c r="E67" s="184" t="s">
        <v>572</v>
      </c>
      <c r="F67" s="176"/>
      <c r="G67" s="177" t="s">
        <v>466</v>
      </c>
      <c r="H67" s="178">
        <v>1300000</v>
      </c>
      <c r="I67" s="179"/>
      <c r="J67" s="179"/>
      <c r="K67" s="179"/>
      <c r="L67" s="180"/>
      <c r="M67" s="181"/>
      <c r="N67" s="84" t="b">
        <v>1</v>
      </c>
      <c r="O67" s="159" t="b">
        <v>0</v>
      </c>
    </row>
    <row r="68" spans="2:15" ht="15" x14ac:dyDescent="0.25">
      <c r="B68" s="172"/>
      <c r="C68" s="173" t="s">
        <v>431</v>
      </c>
      <c r="D68" s="174" t="s">
        <v>106</v>
      </c>
      <c r="E68" s="184" t="s">
        <v>544</v>
      </c>
      <c r="F68" s="176"/>
      <c r="G68" s="177" t="s">
        <v>466</v>
      </c>
      <c r="H68" s="178">
        <v>3000000</v>
      </c>
      <c r="I68" s="179"/>
      <c r="J68" s="179"/>
      <c r="K68" s="179"/>
      <c r="L68" s="180"/>
      <c r="M68" s="181"/>
      <c r="N68" s="84" t="b">
        <v>1</v>
      </c>
      <c r="O68" s="159" t="b">
        <v>0</v>
      </c>
    </row>
    <row r="69" spans="2:15" ht="15" x14ac:dyDescent="0.25">
      <c r="B69" s="172">
        <v>46078</v>
      </c>
      <c r="C69" s="173" t="s">
        <v>573</v>
      </c>
      <c r="D69" s="174"/>
      <c r="E69" s="175"/>
      <c r="F69" s="176"/>
      <c r="G69" s="177" t="s">
        <v>466</v>
      </c>
      <c r="H69" s="178">
        <v>55000</v>
      </c>
      <c r="I69" s="179"/>
      <c r="J69" s="179"/>
      <c r="K69" s="179"/>
      <c r="L69" s="180"/>
      <c r="M69" s="181"/>
      <c r="N69" s="84" t="b">
        <v>1</v>
      </c>
      <c r="O69" s="159" t="b">
        <v>0</v>
      </c>
    </row>
    <row r="70" spans="2:15" ht="15" x14ac:dyDescent="0.25">
      <c r="B70" s="172">
        <v>46079</v>
      </c>
      <c r="C70" s="173" t="s">
        <v>441</v>
      </c>
      <c r="D70" s="174" t="s">
        <v>56</v>
      </c>
      <c r="E70" s="184" t="s">
        <v>574</v>
      </c>
      <c r="F70" s="176"/>
      <c r="G70" s="177" t="s">
        <v>466</v>
      </c>
      <c r="H70" s="178">
        <v>750000</v>
      </c>
      <c r="I70" s="179"/>
      <c r="J70" s="179"/>
      <c r="K70" s="179"/>
      <c r="L70" s="180"/>
      <c r="M70" s="181"/>
      <c r="N70" s="84" t="b">
        <v>1</v>
      </c>
      <c r="O70" s="159" t="b">
        <v>0</v>
      </c>
    </row>
    <row r="71" spans="2:15" ht="15" x14ac:dyDescent="0.25">
      <c r="B71" s="172"/>
      <c r="C71" s="173" t="s">
        <v>441</v>
      </c>
      <c r="D71" s="174" t="s">
        <v>543</v>
      </c>
      <c r="E71" s="184" t="s">
        <v>544</v>
      </c>
      <c r="F71" s="176"/>
      <c r="G71" s="177" t="s">
        <v>466</v>
      </c>
      <c r="H71" s="178">
        <v>200000</v>
      </c>
      <c r="I71" s="179"/>
      <c r="J71" s="179"/>
      <c r="K71" s="179"/>
      <c r="L71" s="180"/>
      <c r="M71" s="181"/>
      <c r="N71" s="84" t="b">
        <v>1</v>
      </c>
      <c r="O71" s="159" t="b">
        <v>0</v>
      </c>
    </row>
    <row r="72" spans="2:15" ht="15" x14ac:dyDescent="0.25">
      <c r="B72" s="172">
        <v>46080</v>
      </c>
      <c r="C72" s="173" t="s">
        <v>316</v>
      </c>
      <c r="D72" s="174" t="s">
        <v>543</v>
      </c>
      <c r="E72" s="184" t="s">
        <v>544</v>
      </c>
      <c r="F72" s="176"/>
      <c r="G72" s="177" t="s">
        <v>466</v>
      </c>
      <c r="H72" s="178">
        <v>200000</v>
      </c>
      <c r="I72" s="179"/>
      <c r="J72" s="179"/>
      <c r="K72" s="179"/>
      <c r="L72" s="180"/>
      <c r="M72" s="181"/>
      <c r="N72" s="84" t="b">
        <v>1</v>
      </c>
      <c r="O72" s="159" t="b">
        <v>0</v>
      </c>
    </row>
    <row r="73" spans="2:15" ht="15" x14ac:dyDescent="0.25">
      <c r="B73" s="172"/>
      <c r="C73" s="173" t="s">
        <v>316</v>
      </c>
      <c r="D73" s="174" t="s">
        <v>56</v>
      </c>
      <c r="E73" s="184" t="s">
        <v>574</v>
      </c>
      <c r="F73" s="176"/>
      <c r="G73" s="177" t="s">
        <v>466</v>
      </c>
      <c r="H73" s="178">
        <v>750000</v>
      </c>
      <c r="I73" s="179"/>
      <c r="J73" s="179"/>
      <c r="K73" s="179"/>
      <c r="L73" s="180"/>
      <c r="M73" s="181"/>
      <c r="N73" s="84" t="b">
        <v>1</v>
      </c>
      <c r="O73" s="159" t="b">
        <v>0</v>
      </c>
    </row>
    <row r="74" spans="2:15" ht="15" x14ac:dyDescent="0.25">
      <c r="B74" s="172"/>
      <c r="C74" s="173" t="s">
        <v>352</v>
      </c>
      <c r="D74" s="174" t="s">
        <v>543</v>
      </c>
      <c r="E74" s="184" t="s">
        <v>544</v>
      </c>
      <c r="F74" s="176"/>
      <c r="G74" s="177" t="s">
        <v>466</v>
      </c>
      <c r="H74" s="178">
        <v>200000</v>
      </c>
      <c r="I74" s="179"/>
      <c r="J74" s="179"/>
      <c r="K74" s="179"/>
      <c r="L74" s="180"/>
      <c r="M74" s="181"/>
      <c r="N74" s="84" t="b">
        <v>1</v>
      </c>
      <c r="O74" s="159" t="b">
        <v>0</v>
      </c>
    </row>
    <row r="75" spans="2:15" ht="15" x14ac:dyDescent="0.25">
      <c r="B75" s="172"/>
      <c r="C75" s="173" t="s">
        <v>352</v>
      </c>
      <c r="D75" s="174" t="s">
        <v>56</v>
      </c>
      <c r="E75" s="184" t="s">
        <v>575</v>
      </c>
      <c r="F75" s="176"/>
      <c r="G75" s="177" t="s">
        <v>466</v>
      </c>
      <c r="H75" s="178">
        <v>750000</v>
      </c>
      <c r="I75" s="179"/>
      <c r="J75" s="179"/>
      <c r="K75" s="179"/>
      <c r="L75" s="180"/>
      <c r="M75" s="181"/>
      <c r="N75" s="84" t="b">
        <v>1</v>
      </c>
      <c r="O75" s="159" t="b">
        <v>0</v>
      </c>
    </row>
    <row r="76" spans="2:15" ht="15" x14ac:dyDescent="0.25">
      <c r="B76" s="172"/>
      <c r="C76" s="173" t="s">
        <v>350</v>
      </c>
      <c r="D76" s="174" t="s">
        <v>56</v>
      </c>
      <c r="E76" s="184" t="s">
        <v>576</v>
      </c>
      <c r="F76" s="176"/>
      <c r="G76" s="177" t="s">
        <v>466</v>
      </c>
      <c r="H76" s="178">
        <v>650000</v>
      </c>
      <c r="I76" s="179"/>
      <c r="J76" s="179"/>
      <c r="K76" s="179"/>
      <c r="L76" s="180"/>
      <c r="M76" s="181"/>
      <c r="N76" s="84" t="b">
        <v>1</v>
      </c>
      <c r="O76" s="159" t="b">
        <v>0</v>
      </c>
    </row>
    <row r="77" spans="2:15" ht="15" x14ac:dyDescent="0.25">
      <c r="B77" s="172"/>
      <c r="C77" s="173" t="s">
        <v>510</v>
      </c>
      <c r="D77" s="174" t="s">
        <v>543</v>
      </c>
      <c r="E77" s="184" t="s">
        <v>544</v>
      </c>
      <c r="F77" s="176"/>
      <c r="G77" s="177" t="s">
        <v>466</v>
      </c>
      <c r="H77" s="178">
        <v>200000</v>
      </c>
      <c r="I77" s="179"/>
      <c r="J77" s="179"/>
      <c r="K77" s="179"/>
      <c r="L77" s="180"/>
      <c r="M77" s="181"/>
      <c r="N77" s="84" t="b">
        <v>1</v>
      </c>
      <c r="O77" s="159" t="b">
        <v>0</v>
      </c>
    </row>
    <row r="78" spans="2:15" ht="15" x14ac:dyDescent="0.25">
      <c r="B78" s="172"/>
      <c r="C78" s="173" t="s">
        <v>510</v>
      </c>
      <c r="D78" s="174" t="s">
        <v>56</v>
      </c>
      <c r="E78" s="184" t="s">
        <v>574</v>
      </c>
      <c r="F78" s="176"/>
      <c r="G78" s="177" t="s">
        <v>577</v>
      </c>
      <c r="H78" s="178">
        <v>750000</v>
      </c>
      <c r="I78" s="179"/>
      <c r="J78" s="179"/>
      <c r="K78" s="179"/>
      <c r="L78" s="180"/>
      <c r="M78" s="181"/>
      <c r="N78" s="84" t="b">
        <v>1</v>
      </c>
      <c r="O78" s="159" t="b">
        <v>0</v>
      </c>
    </row>
    <row r="79" spans="2:15" ht="15" x14ac:dyDescent="0.25">
      <c r="B79" s="172"/>
      <c r="C79" s="173" t="s">
        <v>341</v>
      </c>
      <c r="D79" s="174" t="s">
        <v>56</v>
      </c>
      <c r="E79" s="184" t="s">
        <v>578</v>
      </c>
      <c r="F79" s="176"/>
      <c r="G79" s="177" t="s">
        <v>65</v>
      </c>
      <c r="H79" s="178">
        <v>650000</v>
      </c>
      <c r="I79" s="179"/>
      <c r="J79" s="179"/>
      <c r="K79" s="179"/>
      <c r="L79" s="180"/>
      <c r="M79" s="181"/>
      <c r="N79" s="84" t="b">
        <v>1</v>
      </c>
      <c r="O79" s="159" t="b">
        <v>0</v>
      </c>
    </row>
    <row r="80" spans="2:15" ht="15" x14ac:dyDescent="0.25">
      <c r="B80" s="172">
        <v>46081</v>
      </c>
      <c r="C80" s="173" t="s">
        <v>365</v>
      </c>
      <c r="D80" s="174" t="s">
        <v>56</v>
      </c>
      <c r="E80" s="184" t="s">
        <v>578</v>
      </c>
      <c r="F80" s="176"/>
      <c r="G80" s="177" t="s">
        <v>466</v>
      </c>
      <c r="H80" s="178">
        <v>650000</v>
      </c>
      <c r="I80" s="179"/>
      <c r="J80" s="179"/>
      <c r="K80" s="179"/>
      <c r="L80" s="180"/>
      <c r="M80" s="181"/>
      <c r="N80" s="84" t="b">
        <v>1</v>
      </c>
      <c r="O80" s="159" t="b">
        <v>0</v>
      </c>
    </row>
    <row r="81" spans="2:15" ht="15" x14ac:dyDescent="0.25">
      <c r="B81" s="172"/>
      <c r="C81" s="173" t="s">
        <v>323</v>
      </c>
      <c r="D81" s="174" t="s">
        <v>543</v>
      </c>
      <c r="E81" s="184" t="s">
        <v>544</v>
      </c>
      <c r="F81" s="176"/>
      <c r="G81" s="177" t="s">
        <v>466</v>
      </c>
      <c r="H81" s="178">
        <v>200000</v>
      </c>
      <c r="I81" s="179"/>
      <c r="J81" s="179"/>
      <c r="K81" s="179"/>
      <c r="L81" s="180"/>
      <c r="M81" s="181"/>
      <c r="N81" s="84" t="b">
        <v>1</v>
      </c>
      <c r="O81" s="159" t="b">
        <v>0</v>
      </c>
    </row>
    <row r="82" spans="2:15" ht="15" x14ac:dyDescent="0.25">
      <c r="B82" s="172"/>
      <c r="C82" s="173" t="s">
        <v>353</v>
      </c>
      <c r="D82" s="174" t="s">
        <v>543</v>
      </c>
      <c r="E82" s="184" t="s">
        <v>544</v>
      </c>
      <c r="F82" s="176"/>
      <c r="G82" s="177" t="s">
        <v>466</v>
      </c>
      <c r="H82" s="178">
        <v>200000</v>
      </c>
      <c r="I82" s="179"/>
      <c r="J82" s="179"/>
      <c r="K82" s="179"/>
      <c r="L82" s="180"/>
      <c r="M82" s="181"/>
      <c r="N82" s="84" t="b">
        <v>1</v>
      </c>
      <c r="O82" s="159" t="b">
        <v>0</v>
      </c>
    </row>
    <row r="83" spans="2:15" ht="15" x14ac:dyDescent="0.25">
      <c r="B83" s="172"/>
      <c r="C83" s="173" t="s">
        <v>579</v>
      </c>
      <c r="D83" s="174" t="s">
        <v>56</v>
      </c>
      <c r="E83" s="184" t="s">
        <v>580</v>
      </c>
      <c r="F83" s="176"/>
      <c r="G83" s="177" t="s">
        <v>466</v>
      </c>
      <c r="H83" s="178">
        <v>1300000</v>
      </c>
      <c r="I83" s="179"/>
      <c r="J83" s="179"/>
      <c r="K83" s="179"/>
      <c r="L83" s="180"/>
      <c r="M83" s="181"/>
      <c r="N83" s="84" t="b">
        <v>1</v>
      </c>
      <c r="O83" s="159" t="b">
        <v>0</v>
      </c>
    </row>
    <row r="84" spans="2:15" ht="15" x14ac:dyDescent="0.25">
      <c r="B84" s="172"/>
      <c r="C84" s="173" t="s">
        <v>579</v>
      </c>
      <c r="D84" s="174" t="s">
        <v>56</v>
      </c>
      <c r="E84" s="184" t="s">
        <v>581</v>
      </c>
      <c r="F84" s="176"/>
      <c r="G84" s="177" t="s">
        <v>466</v>
      </c>
      <c r="H84" s="178">
        <v>1300000</v>
      </c>
      <c r="I84" s="179"/>
      <c r="J84" s="179"/>
      <c r="K84" s="179"/>
      <c r="L84" s="180"/>
      <c r="M84" s="181"/>
      <c r="N84" s="84" t="b">
        <v>1</v>
      </c>
      <c r="O84" s="159" t="b">
        <v>0</v>
      </c>
    </row>
    <row r="85" spans="2:15" ht="15" x14ac:dyDescent="0.25">
      <c r="B85" s="172"/>
      <c r="C85" s="173" t="s">
        <v>579</v>
      </c>
      <c r="D85" s="174" t="s">
        <v>56</v>
      </c>
      <c r="E85" s="184" t="s">
        <v>582</v>
      </c>
      <c r="F85" s="214" t="s">
        <v>27</v>
      </c>
      <c r="G85" s="177" t="s">
        <v>466</v>
      </c>
      <c r="H85" s="178">
        <v>250000</v>
      </c>
      <c r="I85" s="179"/>
      <c r="J85" s="179"/>
      <c r="K85" s="179"/>
      <c r="L85" s="180"/>
      <c r="M85" s="181"/>
      <c r="N85" s="84" t="b">
        <v>1</v>
      </c>
      <c r="O85" s="159" t="b">
        <v>0</v>
      </c>
    </row>
    <row r="86" spans="2:15" ht="15" x14ac:dyDescent="0.25">
      <c r="B86" s="172"/>
      <c r="C86" s="173" t="s">
        <v>343</v>
      </c>
      <c r="D86" s="174" t="s">
        <v>524</v>
      </c>
      <c r="E86" s="184" t="s">
        <v>583</v>
      </c>
      <c r="F86" s="176"/>
      <c r="G86" s="177" t="s">
        <v>466</v>
      </c>
      <c r="H86" s="178">
        <v>250000</v>
      </c>
      <c r="I86" s="179"/>
      <c r="J86" s="179"/>
      <c r="K86" s="179"/>
      <c r="L86" s="180"/>
      <c r="M86" s="181"/>
      <c r="N86" s="84" t="b">
        <v>1</v>
      </c>
      <c r="O86" s="159" t="b">
        <v>0</v>
      </c>
    </row>
    <row r="87" spans="2:15" ht="15" x14ac:dyDescent="0.25">
      <c r="B87" s="172"/>
      <c r="C87" s="173" t="s">
        <v>325</v>
      </c>
      <c r="D87" s="174" t="s">
        <v>56</v>
      </c>
      <c r="E87" s="184" t="s">
        <v>584</v>
      </c>
      <c r="F87" s="176"/>
      <c r="G87" s="177" t="s">
        <v>466</v>
      </c>
      <c r="H87" s="178">
        <v>650000</v>
      </c>
      <c r="I87" s="179"/>
      <c r="J87" s="179"/>
      <c r="K87" s="179"/>
      <c r="L87" s="180"/>
      <c r="M87" s="181"/>
      <c r="N87" s="84" t="b">
        <v>1</v>
      </c>
      <c r="O87" s="159" t="b">
        <v>0</v>
      </c>
    </row>
    <row r="88" spans="2:15" ht="15" x14ac:dyDescent="0.25">
      <c r="B88" s="172"/>
      <c r="C88" s="173" t="s">
        <v>585</v>
      </c>
      <c r="D88" s="174" t="s">
        <v>56</v>
      </c>
      <c r="E88" s="184" t="s">
        <v>586</v>
      </c>
      <c r="F88" s="176"/>
      <c r="G88" s="177" t="s">
        <v>466</v>
      </c>
      <c r="H88" s="178">
        <v>750000</v>
      </c>
      <c r="I88" s="179"/>
      <c r="J88" s="179"/>
      <c r="K88" s="179"/>
      <c r="L88" s="180"/>
      <c r="M88" s="181"/>
      <c r="N88" s="84" t="b">
        <v>1</v>
      </c>
      <c r="O88" s="159" t="b">
        <v>0</v>
      </c>
    </row>
    <row r="89" spans="2:15" ht="15" x14ac:dyDescent="0.25">
      <c r="B89" s="172"/>
      <c r="C89" s="173" t="s">
        <v>585</v>
      </c>
      <c r="D89" s="174" t="s">
        <v>56</v>
      </c>
      <c r="E89" s="184" t="s">
        <v>587</v>
      </c>
      <c r="F89" s="215" t="s">
        <v>27</v>
      </c>
      <c r="G89" s="177" t="s">
        <v>466</v>
      </c>
      <c r="H89" s="178">
        <v>250000</v>
      </c>
      <c r="I89" s="179"/>
      <c r="J89" s="179"/>
      <c r="K89" s="179"/>
      <c r="L89" s="180"/>
      <c r="M89" s="181"/>
      <c r="N89" s="84" t="b">
        <v>1</v>
      </c>
      <c r="O89" s="159" t="b">
        <v>0</v>
      </c>
    </row>
    <row r="90" spans="2:15" ht="15" x14ac:dyDescent="0.25">
      <c r="B90" s="195"/>
      <c r="C90" s="30" t="s">
        <v>588</v>
      </c>
      <c r="D90" s="133" t="s">
        <v>126</v>
      </c>
      <c r="E90" s="216"/>
      <c r="F90" s="211"/>
      <c r="G90" s="134" t="s">
        <v>466</v>
      </c>
      <c r="H90" s="212" t="s">
        <v>530</v>
      </c>
      <c r="I90" s="104"/>
      <c r="J90" s="104"/>
      <c r="K90" s="104"/>
      <c r="L90" s="213">
        <v>540000</v>
      </c>
      <c r="M90" s="36"/>
      <c r="N90" s="197" t="b">
        <v>1</v>
      </c>
      <c r="O90" s="159" t="b">
        <v>0</v>
      </c>
    </row>
    <row r="91" spans="2:15" ht="15" x14ac:dyDescent="0.25">
      <c r="B91" s="172"/>
      <c r="C91" s="173"/>
      <c r="D91" s="174"/>
      <c r="E91" s="175"/>
      <c r="F91" s="176"/>
      <c r="G91" s="217"/>
      <c r="H91" s="218"/>
      <c r="I91" s="179"/>
      <c r="J91" s="179"/>
      <c r="K91" s="179"/>
      <c r="L91" s="180"/>
      <c r="M91" s="181"/>
      <c r="N91" s="84" t="b">
        <v>0</v>
      </c>
      <c r="O91" s="159" t="b">
        <v>0</v>
      </c>
    </row>
    <row r="92" spans="2:15" ht="15" x14ac:dyDescent="0.25">
      <c r="B92" s="189"/>
      <c r="C92" s="182"/>
      <c r="D92" s="183"/>
      <c r="E92" s="191"/>
      <c r="F92" s="191"/>
      <c r="G92" s="193"/>
      <c r="H92" s="192"/>
      <c r="I92" s="192"/>
      <c r="J92" s="192"/>
      <c r="K92" s="192"/>
      <c r="L92" s="180"/>
      <c r="M92" s="187"/>
      <c r="N92" s="84" t="b">
        <v>0</v>
      </c>
      <c r="O92" s="159" t="b">
        <v>0</v>
      </c>
    </row>
    <row r="93" spans="2:15" ht="15" x14ac:dyDescent="0.25">
      <c r="B93" s="316" t="s">
        <v>34</v>
      </c>
      <c r="C93" s="303"/>
      <c r="D93" s="304"/>
      <c r="E93" s="317" t="s">
        <v>35</v>
      </c>
      <c r="F93" s="303"/>
      <c r="G93" s="304"/>
    </row>
    <row r="94" spans="2:15" ht="15" x14ac:dyDescent="0.25">
      <c r="B94" s="287" t="s">
        <v>36</v>
      </c>
      <c r="C94" s="288"/>
      <c r="D94" s="39">
        <f>SUM(H89+H88+H87+H84+H83+H80+H79+H78+H76+H75+H73+H70+H67+H63+H60+H36+H35+H34+H32+H31+H27+H25+H15+H13+H10+H8+H7)</f>
        <v>20775000</v>
      </c>
      <c r="E94" s="289" t="s">
        <v>470</v>
      </c>
      <c r="F94" s="290"/>
      <c r="G94" s="40"/>
    </row>
    <row r="95" spans="2:15" ht="15" x14ac:dyDescent="0.25">
      <c r="B95" s="280" t="s">
        <v>38</v>
      </c>
      <c r="C95" s="281"/>
      <c r="D95" s="155">
        <f>SUM(H64)</f>
        <v>750000</v>
      </c>
      <c r="E95" s="280" t="s">
        <v>39</v>
      </c>
      <c r="F95" s="281"/>
      <c r="G95" s="42"/>
    </row>
    <row r="96" spans="2:15" ht="15" x14ac:dyDescent="0.25">
      <c r="B96" s="280" t="s">
        <v>40</v>
      </c>
      <c r="C96" s="281"/>
      <c r="D96" s="45">
        <v>0</v>
      </c>
      <c r="E96" s="289" t="s">
        <v>37</v>
      </c>
      <c r="F96" s="290"/>
      <c r="G96" s="42">
        <f>SUM(L90+L66+L65+L62+L61+L23+L22+L21+L20+L19+L18+L17)</f>
        <v>14975461</v>
      </c>
    </row>
    <row r="97" spans="2:7" ht="15" x14ac:dyDescent="0.25">
      <c r="B97" s="280" t="s">
        <v>42</v>
      </c>
      <c r="C97" s="281"/>
      <c r="D97" s="45">
        <f>SUM(H68+H38+H37+H28+H16+H14+H11)</f>
        <v>7800000</v>
      </c>
      <c r="E97" s="280" t="s">
        <v>41</v>
      </c>
      <c r="F97" s="281"/>
      <c r="G97" s="44">
        <v>25572688</v>
      </c>
    </row>
    <row r="98" spans="2:7" ht="15" x14ac:dyDescent="0.25">
      <c r="B98" s="280" t="s">
        <v>492</v>
      </c>
      <c r="C98" s="281"/>
      <c r="D98" s="45">
        <v>0</v>
      </c>
      <c r="E98" s="296" t="s">
        <v>589</v>
      </c>
      <c r="F98" s="292"/>
      <c r="G98" s="44">
        <f>SUM(L39:L59)</f>
        <v>29755000</v>
      </c>
    </row>
    <row r="99" spans="2:7" ht="15" x14ac:dyDescent="0.25">
      <c r="B99" s="296" t="s">
        <v>519</v>
      </c>
      <c r="C99" s="292"/>
      <c r="D99" s="219">
        <f>SUM(H86+H24+H12+H9)</f>
        <v>1000000</v>
      </c>
      <c r="E99" s="296"/>
      <c r="F99" s="292"/>
      <c r="G99" s="46"/>
    </row>
    <row r="100" spans="2:7" ht="15" x14ac:dyDescent="0.25">
      <c r="B100" s="299" t="s">
        <v>72</v>
      </c>
      <c r="C100" s="300"/>
      <c r="D100" s="119">
        <v>21572529</v>
      </c>
      <c r="E100" s="296"/>
      <c r="F100" s="292"/>
      <c r="G100" s="46"/>
    </row>
    <row r="101" spans="2:7" ht="15" x14ac:dyDescent="0.25">
      <c r="B101" s="302" t="s">
        <v>44</v>
      </c>
      <c r="C101" s="303"/>
      <c r="D101" s="47">
        <f>SUM(D94:D99)</f>
        <v>30325000</v>
      </c>
      <c r="E101" s="282" t="s">
        <v>45</v>
      </c>
      <c r="F101" s="274"/>
      <c r="G101" s="48">
        <f>SUM(G94:G100)</f>
        <v>70303149</v>
      </c>
    </row>
    <row r="102" spans="2:7" ht="15" x14ac:dyDescent="0.25">
      <c r="B102" s="264" t="s">
        <v>46</v>
      </c>
      <c r="C102" s="265"/>
      <c r="D102" s="265"/>
      <c r="E102" s="265"/>
      <c r="F102" s="265"/>
      <c r="G102" s="266"/>
    </row>
    <row r="103" spans="2:7" ht="12.75" x14ac:dyDescent="0.2">
      <c r="B103" s="275"/>
      <c r="C103" s="268"/>
      <c r="D103" s="276"/>
      <c r="E103" s="265"/>
      <c r="F103" s="265"/>
      <c r="G103" s="266"/>
    </row>
    <row r="104" spans="2:7" ht="15" x14ac:dyDescent="0.25">
      <c r="B104" s="264" t="s">
        <v>48</v>
      </c>
      <c r="C104" s="265"/>
      <c r="D104" s="265"/>
      <c r="E104" s="265"/>
      <c r="F104" s="265"/>
      <c r="G104" s="266"/>
    </row>
    <row r="105" spans="2:7" ht="15" x14ac:dyDescent="0.25">
      <c r="B105" s="277" t="s">
        <v>494</v>
      </c>
      <c r="C105" s="268"/>
      <c r="D105" s="278">
        <v>0</v>
      </c>
      <c r="E105" s="265"/>
      <c r="F105" s="265"/>
      <c r="G105" s="266"/>
    </row>
    <row r="106" spans="2:7" ht="15" x14ac:dyDescent="0.25">
      <c r="B106" s="296"/>
      <c r="C106" s="292"/>
      <c r="D106" s="297"/>
      <c r="E106" s="294"/>
      <c r="F106" s="294"/>
      <c r="G106" s="295"/>
    </row>
    <row r="107" spans="2:7" ht="15" x14ac:dyDescent="0.25">
      <c r="B107" s="296"/>
      <c r="C107" s="292"/>
      <c r="D107" s="297"/>
      <c r="E107" s="294"/>
      <c r="F107" s="294"/>
      <c r="G107" s="295"/>
    </row>
    <row r="108" spans="2:7" ht="15" x14ac:dyDescent="0.25">
      <c r="B108" s="314" t="s">
        <v>52</v>
      </c>
      <c r="C108" s="271"/>
      <c r="D108" s="312">
        <f>SUM(D105:G107)</f>
        <v>0</v>
      </c>
      <c r="E108" s="273"/>
      <c r="F108" s="273"/>
      <c r="G108" s="274"/>
    </row>
    <row r="109" spans="2:7" ht="15" x14ac:dyDescent="0.25">
      <c r="B109" s="313"/>
      <c r="C109" s="265"/>
      <c r="D109" s="265"/>
      <c r="E109" s="265"/>
      <c r="F109" s="265"/>
      <c r="G109" s="266"/>
    </row>
    <row r="110" spans="2:7" ht="15" x14ac:dyDescent="0.25">
      <c r="B110" s="267" t="s">
        <v>75</v>
      </c>
      <c r="C110" s="268"/>
      <c r="D110" s="279">
        <v>0</v>
      </c>
      <c r="E110" s="265"/>
      <c r="F110" s="265"/>
      <c r="G110" s="266"/>
    </row>
    <row r="111" spans="2:7" ht="15" x14ac:dyDescent="0.25">
      <c r="B111" s="267" t="s">
        <v>51</v>
      </c>
      <c r="C111" s="268"/>
      <c r="D111" s="269">
        <f>SUM(D103)</f>
        <v>0</v>
      </c>
      <c r="E111" s="265"/>
      <c r="F111" s="265"/>
      <c r="G111" s="266"/>
    </row>
    <row r="112" spans="2:7" ht="15" x14ac:dyDescent="0.25">
      <c r="B112" s="50" t="s">
        <v>194</v>
      </c>
      <c r="C112" s="51"/>
      <c r="D112" s="269">
        <f>SUM(D108)</f>
        <v>0</v>
      </c>
      <c r="E112" s="265"/>
      <c r="F112" s="265"/>
      <c r="G112" s="266"/>
    </row>
    <row r="113" spans="2:7" ht="15" x14ac:dyDescent="0.25">
      <c r="B113" s="270" t="s">
        <v>53</v>
      </c>
      <c r="C113" s="271"/>
      <c r="D113" s="272">
        <f>(D110+D111-D112)</f>
        <v>0</v>
      </c>
      <c r="E113" s="273"/>
      <c r="F113" s="273"/>
      <c r="G113" s="274"/>
    </row>
  </sheetData>
  <mergeCells count="41">
    <mergeCell ref="L5:M5"/>
    <mergeCell ref="N5:N6"/>
    <mergeCell ref="O5:O6"/>
    <mergeCell ref="B93:D93"/>
    <mergeCell ref="E93:G93"/>
    <mergeCell ref="B94:C94"/>
    <mergeCell ref="B95:C95"/>
    <mergeCell ref="E94:F94"/>
    <mergeCell ref="E95:F95"/>
    <mergeCell ref="B96:C96"/>
    <mergeCell ref="E96:F96"/>
    <mergeCell ref="B97:C97"/>
    <mergeCell ref="E97:F97"/>
    <mergeCell ref="E98:F98"/>
    <mergeCell ref="D106:G106"/>
    <mergeCell ref="D107:G107"/>
    <mergeCell ref="B98:C98"/>
    <mergeCell ref="B103:C103"/>
    <mergeCell ref="B105:C105"/>
    <mergeCell ref="B106:C106"/>
    <mergeCell ref="D108:G108"/>
    <mergeCell ref="B109:G109"/>
    <mergeCell ref="D110:G110"/>
    <mergeCell ref="D111:G111"/>
    <mergeCell ref="D112:G112"/>
    <mergeCell ref="D113:G113"/>
    <mergeCell ref="E99:F99"/>
    <mergeCell ref="E100:F100"/>
    <mergeCell ref="E101:F101"/>
    <mergeCell ref="B102:G102"/>
    <mergeCell ref="D103:G103"/>
    <mergeCell ref="B104:G104"/>
    <mergeCell ref="D105:G105"/>
    <mergeCell ref="B107:C107"/>
    <mergeCell ref="B108:C108"/>
    <mergeCell ref="B110:C110"/>
    <mergeCell ref="B111:C111"/>
    <mergeCell ref="B113:C113"/>
    <mergeCell ref="B99:C99"/>
    <mergeCell ref="B100:C100"/>
    <mergeCell ref="B101:C101"/>
  </mergeCells>
  <dataValidations count="4">
    <dataValidation type="list" allowBlank="1" sqref="D32:D85 D87:D92" xr:uid="{00000000-0002-0000-1800-000000000000}">
      <formula1>"Pendaftaran,Herregistrasi,Konversi,Angsuran,KRS,Martikulasi,Biaya Cetak,Biaya Cuti,Operasional,PKKMB dll,SGS,FB/IG,Google,Dana Dinas,Lainnya,Agency Kampus,Agency Mhs,Refund,Biaya Praktik"</formula1>
    </dataValidation>
    <dataValidation type="list" allowBlank="1" sqref="G7:G92" xr:uid="{00000000-0002-0000-1800-000001000000}">
      <formula1>"TUNAI,BNI CV,GOPAY,BNI VA,PUSAT,KAS AKBID,BNI AKBID"</formula1>
    </dataValidation>
    <dataValidation type="list" allowBlank="1" sqref="D86" xr:uid="{00000000-0002-0000-1800-000002000000}">
      <formula1>"Pendaftaran,Herregistrasi,Konversi,Angsuran,KRS,Martikulasi,Biaya Cetak,Biaya Cuti,Operasional,PKKMB dll,SGS,FB/IG,Google,Dana Dinas,Lainnya,Agency Kampus,Agency Mhs,Refund,Biaya Praktik,Asrama"</formula1>
    </dataValidation>
    <dataValidation type="list" allowBlank="1" sqref="D7:D31" xr:uid="{00000000-0002-0000-1800-000003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55"/>
  <sheetViews>
    <sheetView workbookViewId="0"/>
  </sheetViews>
  <sheetFormatPr defaultColWidth="12.5703125" defaultRowHeight="15.75" customHeight="1" x14ac:dyDescent="0.2"/>
  <cols>
    <col min="3" max="3" width="24.5703125" customWidth="1"/>
    <col min="4" max="4" width="15.85546875" customWidth="1"/>
    <col min="5" max="5" width="21.42578125" customWidth="1"/>
    <col min="7" max="7" width="14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76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45383</v>
      </c>
      <c r="C7" s="63" t="s">
        <v>55</v>
      </c>
      <c r="D7" s="19" t="s">
        <v>56</v>
      </c>
      <c r="E7" s="20" t="s">
        <v>77</v>
      </c>
      <c r="F7" s="26"/>
      <c r="G7" s="20" t="s">
        <v>65</v>
      </c>
      <c r="H7" s="59">
        <v>650000</v>
      </c>
      <c r="I7" s="60">
        <v>0</v>
      </c>
      <c r="J7" s="23">
        <f t="shared" ref="J7:J17" si="0">SUM(H7:I7)</f>
        <v>650000</v>
      </c>
      <c r="K7" s="24"/>
      <c r="L7" s="25" t="b">
        <v>0</v>
      </c>
    </row>
    <row r="8" spans="1:31" ht="15.75" customHeight="1" x14ac:dyDescent="0.25">
      <c r="B8" s="17"/>
      <c r="C8" s="63" t="s">
        <v>78</v>
      </c>
      <c r="D8" s="19" t="s">
        <v>56</v>
      </c>
      <c r="E8" s="20" t="s">
        <v>57</v>
      </c>
      <c r="F8" s="26"/>
      <c r="G8" s="20" t="s">
        <v>65</v>
      </c>
      <c r="H8" s="59">
        <v>650000</v>
      </c>
      <c r="I8" s="60">
        <v>0</v>
      </c>
      <c r="J8" s="23">
        <f t="shared" si="0"/>
        <v>650000</v>
      </c>
      <c r="K8" s="24"/>
      <c r="L8" s="25" t="b">
        <v>0</v>
      </c>
    </row>
    <row r="9" spans="1:31" ht="15.75" customHeight="1" x14ac:dyDescent="0.25">
      <c r="B9" s="17"/>
      <c r="C9" s="63" t="s">
        <v>79</v>
      </c>
      <c r="D9" s="19" t="s">
        <v>56</v>
      </c>
      <c r="E9" s="20" t="s">
        <v>64</v>
      </c>
      <c r="F9" s="26"/>
      <c r="G9" s="20" t="s">
        <v>65</v>
      </c>
      <c r="H9" s="59">
        <v>650000</v>
      </c>
      <c r="I9" s="60">
        <v>0</v>
      </c>
      <c r="J9" s="23">
        <f t="shared" si="0"/>
        <v>650000</v>
      </c>
      <c r="K9" s="24"/>
      <c r="L9" s="25" t="b">
        <v>0</v>
      </c>
    </row>
    <row r="10" spans="1:31" ht="15.75" customHeight="1" x14ac:dyDescent="0.25">
      <c r="B10" s="17"/>
      <c r="C10" s="63" t="s">
        <v>80</v>
      </c>
      <c r="D10" s="19" t="s">
        <v>56</v>
      </c>
      <c r="E10" s="20" t="s">
        <v>77</v>
      </c>
      <c r="F10" s="26"/>
      <c r="G10" s="20" t="s">
        <v>65</v>
      </c>
      <c r="H10" s="59">
        <v>650000</v>
      </c>
      <c r="I10" s="60">
        <v>0</v>
      </c>
      <c r="J10" s="23">
        <f t="shared" si="0"/>
        <v>650000</v>
      </c>
      <c r="K10" s="24"/>
      <c r="L10" s="25" t="b">
        <v>0</v>
      </c>
    </row>
    <row r="11" spans="1:31" ht="15.75" customHeight="1" x14ac:dyDescent="0.25">
      <c r="B11" s="17"/>
      <c r="C11" s="63" t="s">
        <v>66</v>
      </c>
      <c r="D11" s="19" t="s">
        <v>15</v>
      </c>
      <c r="E11" s="21"/>
      <c r="F11" s="26"/>
      <c r="G11" s="21" t="s">
        <v>17</v>
      </c>
      <c r="H11" s="64">
        <v>1100000</v>
      </c>
      <c r="I11" s="60">
        <v>0</v>
      </c>
      <c r="J11" s="23">
        <f t="shared" si="0"/>
        <v>1100000</v>
      </c>
      <c r="K11" s="24"/>
      <c r="L11" s="25" t="b">
        <v>0</v>
      </c>
    </row>
    <row r="12" spans="1:31" ht="15.75" customHeight="1" x14ac:dyDescent="0.25">
      <c r="B12" s="17">
        <v>45384</v>
      </c>
      <c r="C12" s="63" t="s">
        <v>79</v>
      </c>
      <c r="D12" s="19" t="s">
        <v>15</v>
      </c>
      <c r="E12" s="21"/>
      <c r="F12" s="26"/>
      <c r="G12" s="21" t="s">
        <v>17</v>
      </c>
      <c r="H12" s="64">
        <v>1100000</v>
      </c>
      <c r="I12" s="60">
        <v>0</v>
      </c>
      <c r="J12" s="23">
        <f t="shared" si="0"/>
        <v>1100000</v>
      </c>
      <c r="K12" s="24"/>
      <c r="L12" s="25" t="b">
        <v>0</v>
      </c>
    </row>
    <row r="13" spans="1:31" ht="15.75" customHeight="1" x14ac:dyDescent="0.25">
      <c r="B13" s="17"/>
      <c r="C13" s="63" t="s">
        <v>79</v>
      </c>
      <c r="D13" s="19" t="s">
        <v>19</v>
      </c>
      <c r="E13" s="20"/>
      <c r="F13" s="21"/>
      <c r="G13" s="20" t="s">
        <v>17</v>
      </c>
      <c r="H13" s="22">
        <v>150000</v>
      </c>
      <c r="I13" s="28">
        <v>-50000</v>
      </c>
      <c r="J13" s="23">
        <f t="shared" si="0"/>
        <v>100000</v>
      </c>
      <c r="K13" s="24"/>
      <c r="L13" s="25" t="b">
        <v>0</v>
      </c>
    </row>
    <row r="14" spans="1:31" ht="15.75" customHeight="1" x14ac:dyDescent="0.25">
      <c r="B14" s="17">
        <v>45387</v>
      </c>
      <c r="C14" s="63" t="s">
        <v>81</v>
      </c>
      <c r="D14" s="19" t="s">
        <v>56</v>
      </c>
      <c r="E14" s="20" t="s">
        <v>64</v>
      </c>
      <c r="F14" s="26"/>
      <c r="G14" s="20" t="s">
        <v>65</v>
      </c>
      <c r="H14" s="59">
        <v>650000</v>
      </c>
      <c r="I14" s="60">
        <v>0</v>
      </c>
      <c r="J14" s="23">
        <f t="shared" si="0"/>
        <v>650000</v>
      </c>
      <c r="K14" s="24"/>
      <c r="L14" s="25" t="b">
        <v>0</v>
      </c>
    </row>
    <row r="15" spans="1:31" ht="15.75" customHeight="1" x14ac:dyDescent="0.25">
      <c r="B15" s="17"/>
      <c r="C15" s="63" t="s">
        <v>82</v>
      </c>
      <c r="D15" s="19" t="s">
        <v>56</v>
      </c>
      <c r="E15" s="20" t="s">
        <v>64</v>
      </c>
      <c r="F15" s="21"/>
      <c r="G15" s="20" t="s">
        <v>65</v>
      </c>
      <c r="H15" s="59">
        <v>650000</v>
      </c>
      <c r="I15" s="60">
        <v>0</v>
      </c>
      <c r="J15" s="23">
        <f t="shared" si="0"/>
        <v>650000</v>
      </c>
      <c r="K15" s="24"/>
      <c r="L15" s="25" t="b">
        <v>0</v>
      </c>
    </row>
    <row r="16" spans="1:31" ht="15.75" customHeight="1" x14ac:dyDescent="0.25">
      <c r="B16" s="17"/>
      <c r="C16" s="63" t="s">
        <v>83</v>
      </c>
      <c r="D16" s="19" t="s">
        <v>56</v>
      </c>
      <c r="E16" s="20" t="s">
        <v>57</v>
      </c>
      <c r="F16" s="21" t="s">
        <v>84</v>
      </c>
      <c r="G16" s="20" t="s">
        <v>65</v>
      </c>
      <c r="H16" s="59">
        <v>200000</v>
      </c>
      <c r="I16" s="60">
        <v>0</v>
      </c>
      <c r="J16" s="23">
        <f t="shared" si="0"/>
        <v>200000</v>
      </c>
      <c r="K16" s="24"/>
      <c r="L16" s="25" t="b">
        <v>0</v>
      </c>
    </row>
    <row r="17" spans="2:12" ht="15.75" customHeight="1" x14ac:dyDescent="0.25">
      <c r="B17" s="17"/>
      <c r="C17" s="63" t="s">
        <v>85</v>
      </c>
      <c r="D17" s="19" t="s">
        <v>56</v>
      </c>
      <c r="E17" s="20" t="s">
        <v>57</v>
      </c>
      <c r="F17" s="26"/>
      <c r="G17" s="20" t="s">
        <v>65</v>
      </c>
      <c r="H17" s="59">
        <v>650000</v>
      </c>
      <c r="I17" s="60">
        <v>0</v>
      </c>
      <c r="J17" s="23">
        <f t="shared" si="0"/>
        <v>650000</v>
      </c>
      <c r="K17" s="24"/>
      <c r="L17" s="25" t="b">
        <v>0</v>
      </c>
    </row>
    <row r="18" spans="2:12" ht="15.75" customHeight="1" x14ac:dyDescent="0.25">
      <c r="B18" s="17"/>
      <c r="C18" s="30" t="s">
        <v>29</v>
      </c>
      <c r="D18" s="31"/>
      <c r="E18" s="32"/>
      <c r="F18" s="33"/>
      <c r="G18" s="32" t="s">
        <v>30</v>
      </c>
      <c r="H18" s="34"/>
      <c r="I18" s="35"/>
      <c r="J18" s="36"/>
      <c r="K18" s="37">
        <v>30000</v>
      </c>
      <c r="L18" s="38"/>
    </row>
    <row r="19" spans="2:12" ht="15.75" customHeight="1" x14ac:dyDescent="0.25">
      <c r="B19" s="17">
        <v>45388</v>
      </c>
      <c r="C19" s="63" t="s">
        <v>83</v>
      </c>
      <c r="D19" s="19" t="s">
        <v>56</v>
      </c>
      <c r="E19" s="20" t="s">
        <v>57</v>
      </c>
      <c r="F19" s="21" t="s">
        <v>86</v>
      </c>
      <c r="G19" s="20" t="s">
        <v>65</v>
      </c>
      <c r="H19" s="59">
        <v>450000</v>
      </c>
      <c r="I19" s="60">
        <v>0</v>
      </c>
      <c r="J19" s="23">
        <f>SUM(H19:I19)</f>
        <v>450000</v>
      </c>
      <c r="K19" s="24"/>
      <c r="L19" s="25" t="b">
        <v>0</v>
      </c>
    </row>
    <row r="20" spans="2:12" ht="15.75" customHeight="1" x14ac:dyDescent="0.25">
      <c r="B20" s="17"/>
      <c r="C20" s="63" t="s">
        <v>87</v>
      </c>
      <c r="D20" s="19" t="s">
        <v>56</v>
      </c>
      <c r="E20" s="20" t="s">
        <v>57</v>
      </c>
      <c r="F20" s="26"/>
      <c r="G20" s="20" t="s">
        <v>65</v>
      </c>
      <c r="H20" s="59">
        <v>650000</v>
      </c>
      <c r="I20" s="60">
        <v>0</v>
      </c>
      <c r="J20" s="23">
        <f>SUM(H20:I20)</f>
        <v>650000</v>
      </c>
      <c r="K20" s="24"/>
      <c r="L20" s="25" t="b">
        <v>0</v>
      </c>
    </row>
    <row r="21" spans="2:12" ht="15.75" customHeight="1" x14ac:dyDescent="0.25">
      <c r="B21" s="17">
        <v>45389</v>
      </c>
      <c r="C21" s="63" t="s">
        <v>88</v>
      </c>
      <c r="D21" s="19" t="s">
        <v>19</v>
      </c>
      <c r="E21" s="20"/>
      <c r="F21" s="21"/>
      <c r="G21" s="20" t="s">
        <v>17</v>
      </c>
      <c r="H21" s="22">
        <v>150000</v>
      </c>
      <c r="I21" s="28">
        <v>-50000</v>
      </c>
      <c r="J21" s="23">
        <f>SUM(H21:I21)</f>
        <v>100000</v>
      </c>
      <c r="K21" s="24"/>
      <c r="L21" s="25" t="b">
        <v>0</v>
      </c>
    </row>
    <row r="22" spans="2:12" ht="15.75" customHeight="1" x14ac:dyDescent="0.25">
      <c r="B22" s="17">
        <v>45396</v>
      </c>
      <c r="C22" s="63" t="s">
        <v>23</v>
      </c>
      <c r="D22" s="19" t="s">
        <v>56</v>
      </c>
      <c r="E22" s="20" t="s">
        <v>89</v>
      </c>
      <c r="F22" s="26"/>
      <c r="G22" s="20" t="s">
        <v>65</v>
      </c>
      <c r="H22" s="59">
        <v>1950000</v>
      </c>
      <c r="I22" s="60">
        <v>0</v>
      </c>
      <c r="J22" s="23">
        <f>SUM(H22:I22)</f>
        <v>1950000</v>
      </c>
      <c r="K22" s="24"/>
      <c r="L22" s="25" t="b">
        <v>0</v>
      </c>
    </row>
    <row r="23" spans="2:12" ht="15" x14ac:dyDescent="0.25">
      <c r="B23" s="17"/>
      <c r="C23" s="65" t="s">
        <v>66</v>
      </c>
      <c r="D23" s="53" t="s">
        <v>61</v>
      </c>
      <c r="E23" s="66"/>
      <c r="F23" s="21" t="s">
        <v>84</v>
      </c>
      <c r="G23" s="67" t="s">
        <v>17</v>
      </c>
      <c r="H23" s="22">
        <v>400000</v>
      </c>
      <c r="I23" s="28">
        <v>0</v>
      </c>
      <c r="J23" s="23">
        <f>SUM(H23:I23)</f>
        <v>400000</v>
      </c>
      <c r="K23" s="24"/>
      <c r="L23" s="25" t="b">
        <v>0</v>
      </c>
    </row>
    <row r="24" spans="2:12" ht="15" x14ac:dyDescent="0.25">
      <c r="B24" s="17">
        <v>45399</v>
      </c>
      <c r="C24" s="30" t="s">
        <v>90</v>
      </c>
      <c r="D24" s="31"/>
      <c r="E24" s="32"/>
      <c r="F24" s="33"/>
      <c r="G24" s="32"/>
      <c r="H24" s="34"/>
      <c r="I24" s="35"/>
      <c r="J24" s="36"/>
      <c r="K24" s="37">
        <v>17880000</v>
      </c>
      <c r="L24" s="38"/>
    </row>
    <row r="25" spans="2:12" ht="15" x14ac:dyDescent="0.25">
      <c r="B25" s="17">
        <v>45400</v>
      </c>
      <c r="C25" s="63" t="s">
        <v>67</v>
      </c>
      <c r="D25" s="19" t="s">
        <v>56</v>
      </c>
      <c r="E25" s="20" t="s">
        <v>77</v>
      </c>
      <c r="F25" s="26"/>
      <c r="G25" s="20" t="s">
        <v>65</v>
      </c>
      <c r="H25" s="59">
        <v>650000</v>
      </c>
      <c r="I25" s="60">
        <v>0</v>
      </c>
      <c r="J25" s="23">
        <f>SUM(H25:I25)</f>
        <v>650000</v>
      </c>
      <c r="K25" s="24"/>
      <c r="L25" s="25" t="b">
        <v>0</v>
      </c>
    </row>
    <row r="26" spans="2:12" ht="15" x14ac:dyDescent="0.25">
      <c r="B26" s="17"/>
      <c r="C26" s="30" t="s">
        <v>91</v>
      </c>
      <c r="D26" s="31"/>
      <c r="E26" s="32"/>
      <c r="F26" s="33"/>
      <c r="G26" s="32" t="s">
        <v>30</v>
      </c>
      <c r="H26" s="34"/>
      <c r="I26" s="35"/>
      <c r="J26" s="36"/>
      <c r="K26" s="37">
        <v>60000</v>
      </c>
      <c r="L26" s="38"/>
    </row>
    <row r="27" spans="2:12" ht="15" x14ac:dyDescent="0.25">
      <c r="B27" s="17">
        <v>45401</v>
      </c>
      <c r="C27" s="63" t="s">
        <v>83</v>
      </c>
      <c r="D27" s="19" t="s">
        <v>56</v>
      </c>
      <c r="E27" s="20" t="s">
        <v>77</v>
      </c>
      <c r="F27" s="21" t="s">
        <v>84</v>
      </c>
      <c r="G27" s="20" t="s">
        <v>65</v>
      </c>
      <c r="H27" s="59">
        <v>350000</v>
      </c>
      <c r="I27" s="60">
        <v>0</v>
      </c>
      <c r="J27" s="23">
        <f>SUM(H27:I27)</f>
        <v>350000</v>
      </c>
      <c r="K27" s="24"/>
      <c r="L27" s="25" t="b">
        <v>0</v>
      </c>
    </row>
    <row r="28" spans="2:12" ht="15" x14ac:dyDescent="0.25">
      <c r="B28" s="17"/>
      <c r="C28" s="63" t="s">
        <v>87</v>
      </c>
      <c r="D28" s="19" t="s">
        <v>56</v>
      </c>
      <c r="E28" s="20" t="s">
        <v>77</v>
      </c>
      <c r="F28" s="21" t="s">
        <v>84</v>
      </c>
      <c r="G28" s="20" t="s">
        <v>65</v>
      </c>
      <c r="H28" s="59">
        <v>300000</v>
      </c>
      <c r="I28" s="60">
        <v>0</v>
      </c>
      <c r="J28" s="23">
        <f>SUM(H28:I28)</f>
        <v>300000</v>
      </c>
      <c r="K28" s="24"/>
      <c r="L28" s="25" t="b">
        <v>0</v>
      </c>
    </row>
    <row r="29" spans="2:12" ht="15" x14ac:dyDescent="0.25">
      <c r="B29" s="17"/>
      <c r="C29" s="63" t="s">
        <v>92</v>
      </c>
      <c r="D29" s="19" t="s">
        <v>56</v>
      </c>
      <c r="E29" s="20" t="s">
        <v>93</v>
      </c>
      <c r="F29" s="26"/>
      <c r="G29" s="20" t="s">
        <v>65</v>
      </c>
      <c r="H29" s="59">
        <v>1300000</v>
      </c>
      <c r="I29" s="60">
        <v>0</v>
      </c>
      <c r="J29" s="23">
        <f>SUM(H29:I29)</f>
        <v>1300000</v>
      </c>
      <c r="K29" s="24"/>
      <c r="L29" s="25" t="b">
        <v>0</v>
      </c>
    </row>
    <row r="30" spans="2:12" ht="15" x14ac:dyDescent="0.25">
      <c r="B30" s="17"/>
      <c r="C30" s="30" t="s">
        <v>29</v>
      </c>
      <c r="D30" s="31"/>
      <c r="E30" s="32"/>
      <c r="F30" s="33"/>
      <c r="G30" s="32" t="s">
        <v>30</v>
      </c>
      <c r="H30" s="34"/>
      <c r="I30" s="35"/>
      <c r="J30" s="36"/>
      <c r="K30" s="37">
        <v>79000</v>
      </c>
      <c r="L30" s="38"/>
    </row>
    <row r="31" spans="2:12" ht="15" x14ac:dyDescent="0.25">
      <c r="B31" s="17">
        <v>45402</v>
      </c>
      <c r="C31" s="63" t="s">
        <v>94</v>
      </c>
      <c r="D31" s="19" t="s">
        <v>56</v>
      </c>
      <c r="E31" s="20" t="s">
        <v>93</v>
      </c>
      <c r="F31" s="26"/>
      <c r="G31" s="20" t="s">
        <v>65</v>
      </c>
      <c r="H31" s="59">
        <v>1300000</v>
      </c>
      <c r="I31" s="60">
        <v>0</v>
      </c>
      <c r="J31" s="23">
        <f>SUM(H31:I31)</f>
        <v>1300000</v>
      </c>
      <c r="K31" s="24"/>
      <c r="L31" s="25" t="b">
        <v>0</v>
      </c>
    </row>
    <row r="32" spans="2:12" ht="15" x14ac:dyDescent="0.25">
      <c r="B32" s="17"/>
      <c r="C32" s="63" t="s">
        <v>95</v>
      </c>
      <c r="D32" s="19" t="s">
        <v>56</v>
      </c>
      <c r="E32" s="20" t="s">
        <v>96</v>
      </c>
      <c r="F32" s="21" t="s">
        <v>84</v>
      </c>
      <c r="G32" s="20" t="s">
        <v>65</v>
      </c>
      <c r="H32" s="59">
        <v>450000</v>
      </c>
      <c r="I32" s="60">
        <v>0</v>
      </c>
      <c r="J32" s="23">
        <f>SUM(H32:I32)</f>
        <v>450000</v>
      </c>
      <c r="K32" s="24"/>
      <c r="L32" s="25" t="b">
        <v>0</v>
      </c>
    </row>
    <row r="33" spans="1:31" ht="15" x14ac:dyDescent="0.25">
      <c r="B33" s="17">
        <v>45404</v>
      </c>
      <c r="C33" s="63" t="s">
        <v>97</v>
      </c>
      <c r="D33" s="19" t="s">
        <v>19</v>
      </c>
      <c r="E33" s="20"/>
      <c r="F33" s="21"/>
      <c r="G33" s="20" t="s">
        <v>17</v>
      </c>
      <c r="H33" s="22">
        <v>150000</v>
      </c>
      <c r="I33" s="28">
        <v>-50000</v>
      </c>
      <c r="J33" s="23">
        <f>SUM(H33:I33)</f>
        <v>100000</v>
      </c>
      <c r="K33" s="24"/>
      <c r="L33" s="25" t="b">
        <v>0</v>
      </c>
    </row>
    <row r="34" spans="1:31" ht="15" x14ac:dyDescent="0.25">
      <c r="B34" s="17"/>
      <c r="C34" s="30" t="s">
        <v>29</v>
      </c>
      <c r="D34" s="31"/>
      <c r="E34" s="32"/>
      <c r="F34" s="33"/>
      <c r="G34" s="32" t="s">
        <v>33</v>
      </c>
      <c r="H34" s="34"/>
      <c r="I34" s="35"/>
      <c r="J34" s="36"/>
      <c r="K34" s="37">
        <v>3861000</v>
      </c>
      <c r="L34" s="38"/>
    </row>
    <row r="35" spans="1:31" ht="15" x14ac:dyDescent="0.25">
      <c r="B35" s="17">
        <v>45405</v>
      </c>
      <c r="C35" s="63" t="s">
        <v>66</v>
      </c>
      <c r="D35" s="19" t="s">
        <v>61</v>
      </c>
      <c r="E35" s="20"/>
      <c r="F35" s="21" t="s">
        <v>86</v>
      </c>
      <c r="G35" s="20" t="s">
        <v>17</v>
      </c>
      <c r="H35" s="59">
        <v>400000</v>
      </c>
      <c r="I35" s="60">
        <v>0</v>
      </c>
      <c r="J35" s="23">
        <f>SUM(H35:I35)</f>
        <v>400000</v>
      </c>
      <c r="K35" s="24"/>
      <c r="L35" s="25" t="b">
        <v>0</v>
      </c>
    </row>
    <row r="36" spans="1:31" ht="15" x14ac:dyDescent="0.25">
      <c r="B36" s="17">
        <v>45406</v>
      </c>
      <c r="C36" s="63" t="s">
        <v>98</v>
      </c>
      <c r="D36" s="19" t="s">
        <v>19</v>
      </c>
      <c r="E36" s="20"/>
      <c r="F36" s="21"/>
      <c r="G36" s="20" t="s">
        <v>17</v>
      </c>
      <c r="H36" s="22">
        <v>150000</v>
      </c>
      <c r="I36" s="28">
        <v>-50000</v>
      </c>
      <c r="J36" s="23">
        <f>SUM(H36:I36)</f>
        <v>100000</v>
      </c>
      <c r="K36" s="24"/>
      <c r="L36" s="25" t="b">
        <v>0</v>
      </c>
    </row>
    <row r="37" spans="1:31" ht="15" x14ac:dyDescent="0.25">
      <c r="B37" s="17"/>
      <c r="C37" s="30" t="s">
        <v>29</v>
      </c>
      <c r="D37" s="31"/>
      <c r="E37" s="32"/>
      <c r="F37" s="33"/>
      <c r="G37" s="32" t="s">
        <v>33</v>
      </c>
      <c r="H37" s="34"/>
      <c r="I37" s="35"/>
      <c r="J37" s="36"/>
      <c r="K37" s="37">
        <v>6900000</v>
      </c>
      <c r="L37" s="38"/>
    </row>
    <row r="38" spans="1:31" ht="15" x14ac:dyDescent="0.25">
      <c r="B38" s="17">
        <v>45409</v>
      </c>
      <c r="C38" s="63" t="s">
        <v>99</v>
      </c>
      <c r="D38" s="19" t="s">
        <v>19</v>
      </c>
      <c r="E38" s="20"/>
      <c r="F38" s="21"/>
      <c r="G38" s="20" t="s">
        <v>17</v>
      </c>
      <c r="H38" s="22">
        <v>150000</v>
      </c>
      <c r="I38" s="28">
        <v>-50000</v>
      </c>
      <c r="J38" s="23">
        <f>SUM(H38:I38)</f>
        <v>100000</v>
      </c>
      <c r="K38" s="24"/>
      <c r="L38" s="25" t="b">
        <v>0</v>
      </c>
    </row>
    <row r="39" spans="1:31" ht="15" x14ac:dyDescent="0.25">
      <c r="B39" s="285" t="s">
        <v>34</v>
      </c>
      <c r="C39" s="273"/>
      <c r="D39" s="274"/>
      <c r="E39" s="286" t="s">
        <v>35</v>
      </c>
      <c r="F39" s="273"/>
      <c r="G39" s="274"/>
    </row>
    <row r="40" spans="1:31" ht="15" x14ac:dyDescent="0.25">
      <c r="B40" s="287" t="s">
        <v>36</v>
      </c>
      <c r="C40" s="288"/>
      <c r="D40" s="62">
        <f>SUMIF(D7:D38,D8,J7:J43)</f>
        <v>12150000</v>
      </c>
      <c r="E40" s="289" t="s">
        <v>37</v>
      </c>
      <c r="F40" s="290"/>
      <c r="G40" s="40">
        <f>SUM(K37,K30,K26,K18,K34)</f>
        <v>10930000</v>
      </c>
    </row>
    <row r="41" spans="1:31" ht="15" x14ac:dyDescent="0.25">
      <c r="B41" s="280" t="s">
        <v>38</v>
      </c>
      <c r="C41" s="281"/>
      <c r="D41" s="41">
        <f>SUMIF(D7:D38,D11,J7:J40)</f>
        <v>2200000</v>
      </c>
      <c r="E41" s="280" t="s">
        <v>39</v>
      </c>
      <c r="F41" s="281"/>
      <c r="G41" s="42"/>
    </row>
    <row r="42" spans="1:31" ht="15" x14ac:dyDescent="0.25">
      <c r="B42" s="280" t="s">
        <v>40</v>
      </c>
      <c r="C42" s="281"/>
      <c r="D42" s="43">
        <f>SUMIF(D7:D38,D13,J7:J51)</f>
        <v>500000</v>
      </c>
      <c r="E42" s="280" t="s">
        <v>41</v>
      </c>
      <c r="F42" s="281"/>
      <c r="G42" s="44">
        <v>14997000</v>
      </c>
    </row>
    <row r="43" spans="1:31" ht="15" x14ac:dyDescent="0.25">
      <c r="B43" s="280" t="s">
        <v>42</v>
      </c>
      <c r="C43" s="281"/>
      <c r="D43" s="45">
        <v>0</v>
      </c>
      <c r="E43" s="280"/>
      <c r="F43" s="281"/>
      <c r="G43" s="46"/>
    </row>
    <row r="44" spans="1:31" ht="15" x14ac:dyDescent="0.25">
      <c r="B44" s="280" t="s">
        <v>43</v>
      </c>
      <c r="C44" s="281"/>
      <c r="D44" s="43">
        <f>SUMIF(D7:D38,D35,J7:J40)</f>
        <v>800000</v>
      </c>
      <c r="E44" s="280"/>
      <c r="F44" s="281"/>
      <c r="G44" s="46"/>
    </row>
    <row r="45" spans="1:31" ht="15" x14ac:dyDescent="0.25">
      <c r="B45" s="282" t="s">
        <v>44</v>
      </c>
      <c r="C45" s="273"/>
      <c r="D45" s="47">
        <f>SUM(D40:D44)</f>
        <v>15650000</v>
      </c>
      <c r="E45" s="282" t="s">
        <v>45</v>
      </c>
      <c r="F45" s="274"/>
      <c r="G45" s="48">
        <f>SUM(G40:H44)</f>
        <v>25927000</v>
      </c>
    </row>
    <row r="46" spans="1:31" ht="15" x14ac:dyDescent="0.25">
      <c r="B46" s="264" t="s">
        <v>46</v>
      </c>
      <c r="C46" s="265"/>
      <c r="D46" s="265"/>
      <c r="E46" s="265"/>
      <c r="F46" s="265"/>
      <c r="G46" s="266"/>
    </row>
    <row r="47" spans="1:31" ht="12.75" x14ac:dyDescent="0.2">
      <c r="A47" s="49"/>
      <c r="B47" s="275" t="s">
        <v>72</v>
      </c>
      <c r="C47" s="268"/>
      <c r="D47" s="276">
        <v>21572529</v>
      </c>
      <c r="E47" s="265"/>
      <c r="F47" s="265"/>
      <c r="G47" s="266"/>
      <c r="H47" s="49"/>
      <c r="I47" s="49"/>
      <c r="J47" s="49"/>
      <c r="K47" s="49"/>
      <c r="L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</row>
    <row r="48" spans="1:31" ht="15" x14ac:dyDescent="0.25">
      <c r="B48" s="264" t="s">
        <v>48</v>
      </c>
      <c r="C48" s="265"/>
      <c r="D48" s="265"/>
      <c r="E48" s="265"/>
      <c r="F48" s="265"/>
      <c r="G48" s="266"/>
    </row>
    <row r="49" spans="2:7" ht="15" x14ac:dyDescent="0.25">
      <c r="B49" s="277" t="s">
        <v>100</v>
      </c>
      <c r="C49" s="268"/>
      <c r="D49" s="278">
        <v>40000000</v>
      </c>
      <c r="E49" s="265"/>
      <c r="F49" s="265"/>
      <c r="G49" s="266"/>
    </row>
    <row r="50" spans="2:7" ht="15" x14ac:dyDescent="0.25">
      <c r="B50" s="296" t="s">
        <v>101</v>
      </c>
      <c r="C50" s="292"/>
      <c r="D50" s="297">
        <v>50000000</v>
      </c>
      <c r="E50" s="294"/>
      <c r="F50" s="294"/>
      <c r="G50" s="295"/>
    </row>
    <row r="51" spans="2:7" ht="15" x14ac:dyDescent="0.25">
      <c r="B51" s="267" t="s">
        <v>75</v>
      </c>
      <c r="C51" s="268"/>
      <c r="D51" s="279">
        <f>'MARET 2024'!D44</f>
        <v>-104847471</v>
      </c>
      <c r="E51" s="265"/>
      <c r="F51" s="265"/>
      <c r="G51" s="266"/>
    </row>
    <row r="52" spans="2:7" ht="15" x14ac:dyDescent="0.25">
      <c r="B52" s="267" t="s">
        <v>51</v>
      </c>
      <c r="C52" s="268"/>
      <c r="D52" s="269">
        <f>D47</f>
        <v>21572529</v>
      </c>
      <c r="E52" s="265"/>
      <c r="F52" s="265"/>
      <c r="G52" s="266"/>
    </row>
    <row r="53" spans="2:7" ht="15" x14ac:dyDescent="0.25">
      <c r="B53" s="50" t="s">
        <v>52</v>
      </c>
      <c r="C53" s="51"/>
      <c r="D53" s="269">
        <f>SUM(D49:G50)</f>
        <v>90000000</v>
      </c>
      <c r="E53" s="265"/>
      <c r="F53" s="265"/>
      <c r="G53" s="266"/>
    </row>
    <row r="54" spans="2:7" ht="15" x14ac:dyDescent="0.25">
      <c r="B54" s="270" t="s">
        <v>53</v>
      </c>
      <c r="C54" s="271"/>
      <c r="D54" s="272">
        <f>SUM(D51+D52-D53)</f>
        <v>-173274942</v>
      </c>
      <c r="E54" s="273"/>
      <c r="F54" s="273"/>
      <c r="G54" s="274"/>
    </row>
    <row r="55" spans="2:7" ht="12.75" x14ac:dyDescent="0.2">
      <c r="B55" s="52"/>
      <c r="D55" s="52"/>
      <c r="F55" s="52"/>
    </row>
  </sheetData>
  <mergeCells count="30">
    <mergeCell ref="E41:F41"/>
    <mergeCell ref="E42:F42"/>
    <mergeCell ref="L5:L6"/>
    <mergeCell ref="B39:D39"/>
    <mergeCell ref="E39:G39"/>
    <mergeCell ref="B40:C40"/>
    <mergeCell ref="E40:F40"/>
    <mergeCell ref="B41:C41"/>
    <mergeCell ref="B42:C42"/>
    <mergeCell ref="B43:C43"/>
    <mergeCell ref="E43:F43"/>
    <mergeCell ref="B44:C44"/>
    <mergeCell ref="E44:F44"/>
    <mergeCell ref="B45:C45"/>
    <mergeCell ref="E45:F45"/>
    <mergeCell ref="B46:G46"/>
    <mergeCell ref="B51:C51"/>
    <mergeCell ref="D51:G51"/>
    <mergeCell ref="B52:C52"/>
    <mergeCell ref="D52:G52"/>
    <mergeCell ref="D53:G53"/>
    <mergeCell ref="B54:C54"/>
    <mergeCell ref="D54:G54"/>
    <mergeCell ref="B47:C47"/>
    <mergeCell ref="D47:G47"/>
    <mergeCell ref="B48:G48"/>
    <mergeCell ref="B49:C49"/>
    <mergeCell ref="D49:G49"/>
    <mergeCell ref="B50:C50"/>
    <mergeCell ref="D50:G50"/>
  </mergeCells>
  <dataValidations count="5">
    <dataValidation type="list" allowBlank="1" sqref="G11:G12 G18 G24 G26 G30 G34 G37" xr:uid="{00000000-0002-0000-0200-000000000000}">
      <formula1>"KAS,BCA,BRI,BNI,BNI CV,GOPAY,BNI VA,PUSAT"</formula1>
    </dataValidation>
    <dataValidation type="list" allowBlank="1" sqref="D11:D12" xr:uid="{00000000-0002-0000-0200-000001000000}">
      <formula1>"Pendaftaran,Herregistrasi,Konversi,Angsuran,KRS,Martikulasi,Biaya Cetak,Biaya Cuti,Operasional,PKKMB dll,SGS,Biaya Praktik,Seragam"</formula1>
    </dataValidation>
    <dataValidation type="list" allowBlank="1" sqref="D7:D10 D13:D17 D19:D23 D25 D27:D29 D31:D33 D35:D36 D38" xr:uid="{00000000-0002-0000-0200-000002000000}">
      <formula1>"Pendaftaran,Herregistrasi,Konversi,Angsuran,KRS,Martikulasi,Biaya Cetak,Biaya Cuti,Operasional,PKKMB dll,SGS,Seragam,Biaya Praktik"</formula1>
    </dataValidation>
    <dataValidation type="list" allowBlank="1" sqref="D18 D24 D26 D30 D34 D37" xr:uid="{00000000-0002-0000-02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10 G13:G17 G19:G23 G25 G27:G29 G31:G33 G35:G36 G38" xr:uid="{00000000-0002-0000-0200-000004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216D-1939-4C5C-90BC-EBB6A77FC7AD}">
  <dimension ref="A3:F62"/>
  <sheetViews>
    <sheetView topLeftCell="A4" workbookViewId="0">
      <selection activeCell="C7" sqref="C7"/>
    </sheetView>
  </sheetViews>
  <sheetFormatPr defaultRowHeight="12.75" x14ac:dyDescent="0.2"/>
  <cols>
    <col min="1" max="1" width="46.5703125" bestFit="1" customWidth="1"/>
    <col min="2" max="2" width="16.7109375" bestFit="1" customWidth="1"/>
    <col min="3" max="3" width="22.42578125" bestFit="1" customWidth="1"/>
    <col min="4" max="4" width="13.140625" bestFit="1" customWidth="1"/>
    <col min="5" max="5" width="12.42578125" bestFit="1" customWidth="1"/>
    <col min="6" max="6" width="8" bestFit="1" customWidth="1"/>
    <col min="7" max="7" width="12" bestFit="1" customWidth="1"/>
    <col min="8" max="8" width="12.140625" bestFit="1" customWidth="1"/>
    <col min="9" max="9" width="11.85546875" bestFit="1" customWidth="1"/>
    <col min="10" max="10" width="11.7109375" bestFit="1" customWidth="1"/>
  </cols>
  <sheetData>
    <row r="3" spans="1:6" x14ac:dyDescent="0.2">
      <c r="A3" s="259" t="s">
        <v>672</v>
      </c>
      <c r="B3" t="s">
        <v>674</v>
      </c>
      <c r="D3" s="254" t="s">
        <v>677</v>
      </c>
    </row>
    <row r="4" spans="1:6" x14ac:dyDescent="0.2">
      <c r="A4" s="260" t="s">
        <v>56</v>
      </c>
      <c r="B4" s="261">
        <v>27575000</v>
      </c>
      <c r="D4" s="254" t="s">
        <v>355</v>
      </c>
      <c r="E4" s="254" t="s">
        <v>678</v>
      </c>
      <c r="F4" s="254" t="s">
        <v>676</v>
      </c>
    </row>
    <row r="5" spans="1:6" x14ac:dyDescent="0.2">
      <c r="A5" s="262" t="s">
        <v>416</v>
      </c>
      <c r="B5" s="261">
        <v>650000</v>
      </c>
      <c r="C5" s="318" t="s">
        <v>676</v>
      </c>
      <c r="D5" s="254" t="s">
        <v>579</v>
      </c>
      <c r="E5" s="254" t="s">
        <v>679</v>
      </c>
      <c r="F5" s="254" t="s">
        <v>676</v>
      </c>
    </row>
    <row r="6" spans="1:6" x14ac:dyDescent="0.2">
      <c r="A6" s="262" t="s">
        <v>479</v>
      </c>
      <c r="B6" s="261">
        <v>1300000</v>
      </c>
      <c r="C6" s="318" t="s">
        <v>676</v>
      </c>
      <c r="D6" s="254"/>
      <c r="E6" s="254"/>
      <c r="F6" s="254"/>
    </row>
    <row r="7" spans="1:6" x14ac:dyDescent="0.2">
      <c r="A7" s="262" t="s">
        <v>508</v>
      </c>
      <c r="B7" s="261">
        <v>3900000</v>
      </c>
      <c r="C7" s="318" t="s">
        <v>676</v>
      </c>
    </row>
    <row r="8" spans="1:6" x14ac:dyDescent="0.2">
      <c r="A8" s="262" t="s">
        <v>615</v>
      </c>
      <c r="B8" s="261">
        <v>1500000</v>
      </c>
      <c r="C8" s="318" t="s">
        <v>676</v>
      </c>
    </row>
    <row r="9" spans="1:6" x14ac:dyDescent="0.2">
      <c r="A9" s="262" t="s">
        <v>594</v>
      </c>
      <c r="B9" s="261">
        <v>3250000</v>
      </c>
      <c r="C9" s="318" t="s">
        <v>676</v>
      </c>
    </row>
    <row r="10" spans="1:6" x14ac:dyDescent="0.2">
      <c r="A10" s="262" t="s">
        <v>325</v>
      </c>
      <c r="B10" s="261">
        <v>1300000</v>
      </c>
      <c r="C10" s="318" t="s">
        <v>676</v>
      </c>
    </row>
    <row r="11" spans="1:6" x14ac:dyDescent="0.2">
      <c r="A11" s="262" t="s">
        <v>624</v>
      </c>
      <c r="B11" s="261">
        <v>750000</v>
      </c>
      <c r="C11" s="318" t="s">
        <v>676</v>
      </c>
    </row>
    <row r="12" spans="1:6" x14ac:dyDescent="0.2">
      <c r="A12" s="262" t="s">
        <v>362</v>
      </c>
      <c r="B12" s="261">
        <v>1300000</v>
      </c>
      <c r="C12" s="318" t="s">
        <v>676</v>
      </c>
    </row>
    <row r="13" spans="1:6" x14ac:dyDescent="0.2">
      <c r="A13" s="262" t="s">
        <v>436</v>
      </c>
      <c r="B13" s="261">
        <v>1500000</v>
      </c>
      <c r="C13" s="318" t="s">
        <v>676</v>
      </c>
    </row>
    <row r="14" spans="1:6" x14ac:dyDescent="0.2">
      <c r="A14" s="262" t="s">
        <v>608</v>
      </c>
      <c r="B14" s="261">
        <v>750000</v>
      </c>
      <c r="C14" s="318" t="s">
        <v>676</v>
      </c>
    </row>
    <row r="15" spans="1:6" x14ac:dyDescent="0.2">
      <c r="A15" s="262" t="s">
        <v>356</v>
      </c>
      <c r="B15" s="261">
        <v>1300000</v>
      </c>
      <c r="C15" s="318" t="s">
        <v>676</v>
      </c>
    </row>
    <row r="16" spans="1:6" x14ac:dyDescent="0.2">
      <c r="A16" s="262" t="s">
        <v>440</v>
      </c>
      <c r="B16" s="261">
        <v>675000</v>
      </c>
      <c r="C16" s="318" t="s">
        <v>682</v>
      </c>
    </row>
    <row r="17" spans="1:4" x14ac:dyDescent="0.2">
      <c r="A17" s="262" t="s">
        <v>399</v>
      </c>
      <c r="B17" s="261">
        <v>1300000</v>
      </c>
      <c r="C17" s="318" t="s">
        <v>676</v>
      </c>
    </row>
    <row r="18" spans="1:4" x14ac:dyDescent="0.2">
      <c r="A18" s="262" t="s">
        <v>622</v>
      </c>
      <c r="B18" s="261">
        <v>750000</v>
      </c>
      <c r="C18" s="319" t="s">
        <v>680</v>
      </c>
    </row>
    <row r="19" spans="1:4" x14ac:dyDescent="0.2">
      <c r="A19" s="262" t="s">
        <v>611</v>
      </c>
      <c r="B19" s="261">
        <v>1250000</v>
      </c>
      <c r="C19" s="319"/>
    </row>
    <row r="20" spans="1:4" x14ac:dyDescent="0.2">
      <c r="A20" s="262" t="s">
        <v>320</v>
      </c>
      <c r="B20" s="261">
        <v>750000</v>
      </c>
      <c r="C20" s="318" t="s">
        <v>676</v>
      </c>
    </row>
    <row r="21" spans="1:4" x14ac:dyDescent="0.2">
      <c r="A21" s="262" t="s">
        <v>350</v>
      </c>
      <c r="B21" s="261">
        <v>650000</v>
      </c>
      <c r="C21" s="318" t="s">
        <v>676</v>
      </c>
    </row>
    <row r="22" spans="1:4" x14ac:dyDescent="0.2">
      <c r="A22" s="262" t="s">
        <v>420</v>
      </c>
      <c r="B22" s="261">
        <v>1900000</v>
      </c>
      <c r="C22" s="318" t="s">
        <v>682</v>
      </c>
    </row>
    <row r="23" spans="1:4" x14ac:dyDescent="0.2">
      <c r="A23" s="262" t="s">
        <v>628</v>
      </c>
      <c r="B23" s="261">
        <v>1300000</v>
      </c>
      <c r="C23" s="318" t="s">
        <v>676</v>
      </c>
    </row>
    <row r="24" spans="1:4" x14ac:dyDescent="0.2">
      <c r="A24" s="262" t="s">
        <v>448</v>
      </c>
      <c r="B24" s="261">
        <v>750000</v>
      </c>
      <c r="C24" s="318" t="s">
        <v>676</v>
      </c>
    </row>
    <row r="25" spans="1:4" x14ac:dyDescent="0.2">
      <c r="A25" s="262" t="s">
        <v>352</v>
      </c>
      <c r="B25" s="261">
        <v>750000</v>
      </c>
      <c r="C25" s="318" t="s">
        <v>676</v>
      </c>
      <c r="D25" s="263"/>
    </row>
    <row r="26" spans="1:4" x14ac:dyDescent="0.2">
      <c r="A26" s="260" t="s">
        <v>621</v>
      </c>
      <c r="B26" s="261">
        <v>1043000</v>
      </c>
    </row>
    <row r="27" spans="1:4" x14ac:dyDescent="0.2">
      <c r="A27" s="262" t="s">
        <v>416</v>
      </c>
      <c r="B27" s="261">
        <v>1043000</v>
      </c>
      <c r="C27" s="254" t="s">
        <v>676</v>
      </c>
    </row>
    <row r="28" spans="1:4" x14ac:dyDescent="0.2">
      <c r="A28" s="260" t="s">
        <v>106</v>
      </c>
      <c r="B28" s="261">
        <v>3900000</v>
      </c>
    </row>
    <row r="29" spans="1:4" x14ac:dyDescent="0.2">
      <c r="A29" s="262" t="s">
        <v>416</v>
      </c>
      <c r="B29" s="261">
        <v>300000</v>
      </c>
    </row>
    <row r="30" spans="1:4" x14ac:dyDescent="0.2">
      <c r="A30" s="262" t="s">
        <v>615</v>
      </c>
      <c r="B30" s="261">
        <v>200000</v>
      </c>
    </row>
    <row r="31" spans="1:4" x14ac:dyDescent="0.2">
      <c r="A31" s="262" t="s">
        <v>600</v>
      </c>
      <c r="B31" s="261">
        <v>200000</v>
      </c>
    </row>
    <row r="32" spans="1:4" x14ac:dyDescent="0.2">
      <c r="A32" s="262" t="s">
        <v>628</v>
      </c>
      <c r="B32" s="261">
        <v>3000000</v>
      </c>
    </row>
    <row r="33" spans="1:2" x14ac:dyDescent="0.2">
      <c r="A33" s="262" t="s">
        <v>448</v>
      </c>
      <c r="B33" s="261">
        <v>200000</v>
      </c>
    </row>
    <row r="34" spans="1:2" x14ac:dyDescent="0.2">
      <c r="A34" s="260" t="s">
        <v>15</v>
      </c>
      <c r="B34" s="261">
        <v>200000</v>
      </c>
    </row>
    <row r="35" spans="1:2" x14ac:dyDescent="0.2">
      <c r="A35" s="262" t="s">
        <v>401</v>
      </c>
      <c r="B35" s="261">
        <v>200000</v>
      </c>
    </row>
    <row r="36" spans="1:2" x14ac:dyDescent="0.2">
      <c r="A36" s="260" t="s">
        <v>543</v>
      </c>
      <c r="B36" s="261">
        <v>1400000</v>
      </c>
    </row>
    <row r="37" spans="1:2" x14ac:dyDescent="0.2">
      <c r="A37" s="262" t="s">
        <v>436</v>
      </c>
      <c r="B37" s="261">
        <v>200000</v>
      </c>
    </row>
    <row r="38" spans="1:2" x14ac:dyDescent="0.2">
      <c r="A38" s="262" t="s">
        <v>608</v>
      </c>
      <c r="B38" s="261">
        <v>200000</v>
      </c>
    </row>
    <row r="39" spans="1:2" x14ac:dyDescent="0.2">
      <c r="A39" s="262" t="s">
        <v>440</v>
      </c>
      <c r="B39" s="261">
        <v>200000</v>
      </c>
    </row>
    <row r="40" spans="1:2" x14ac:dyDescent="0.2">
      <c r="A40" s="262" t="s">
        <v>622</v>
      </c>
      <c r="B40" s="261">
        <v>200000</v>
      </c>
    </row>
    <row r="41" spans="1:2" x14ac:dyDescent="0.2">
      <c r="A41" s="262" t="s">
        <v>600</v>
      </c>
      <c r="B41" s="261">
        <v>200000</v>
      </c>
    </row>
    <row r="42" spans="1:2" x14ac:dyDescent="0.2">
      <c r="A42" s="262" t="s">
        <v>364</v>
      </c>
      <c r="B42" s="261">
        <v>200000</v>
      </c>
    </row>
    <row r="43" spans="1:2" x14ac:dyDescent="0.2">
      <c r="A43" s="262" t="s">
        <v>444</v>
      </c>
      <c r="B43" s="261">
        <v>200000</v>
      </c>
    </row>
    <row r="44" spans="1:2" x14ac:dyDescent="0.2">
      <c r="A44" s="260" t="s">
        <v>126</v>
      </c>
      <c r="B44" s="261"/>
    </row>
    <row r="45" spans="1:2" x14ac:dyDescent="0.2">
      <c r="A45" s="262" t="s">
        <v>633</v>
      </c>
      <c r="B45" s="261"/>
    </row>
    <row r="46" spans="1:2" x14ac:dyDescent="0.2">
      <c r="A46" s="262" t="s">
        <v>634</v>
      </c>
      <c r="B46" s="261"/>
    </row>
    <row r="47" spans="1:2" x14ac:dyDescent="0.2">
      <c r="A47" s="262" t="s">
        <v>604</v>
      </c>
      <c r="B47" s="261"/>
    </row>
    <row r="48" spans="1:2" x14ac:dyDescent="0.2">
      <c r="A48" s="262" t="s">
        <v>606</v>
      </c>
      <c r="B48" s="261"/>
    </row>
    <row r="49" spans="1:3" x14ac:dyDescent="0.2">
      <c r="A49" s="262" t="s">
        <v>601</v>
      </c>
      <c r="B49" s="261"/>
    </row>
    <row r="50" spans="1:3" x14ac:dyDescent="0.2">
      <c r="A50" s="262" t="s">
        <v>603</v>
      </c>
      <c r="B50" s="261"/>
    </row>
    <row r="51" spans="1:3" x14ac:dyDescent="0.2">
      <c r="A51" s="262" t="s">
        <v>635</v>
      </c>
      <c r="B51" s="261"/>
    </row>
    <row r="52" spans="1:3" x14ac:dyDescent="0.2">
      <c r="A52" s="260" t="s">
        <v>19</v>
      </c>
      <c r="B52" s="261">
        <v>1050000</v>
      </c>
    </row>
    <row r="53" spans="1:3" x14ac:dyDescent="0.2">
      <c r="A53" s="262" t="s">
        <v>626</v>
      </c>
      <c r="B53" s="261">
        <v>150000</v>
      </c>
    </row>
    <row r="54" spans="1:3" x14ac:dyDescent="0.2">
      <c r="A54" s="262" t="s">
        <v>616</v>
      </c>
      <c r="B54" s="261">
        <v>150000</v>
      </c>
    </row>
    <row r="55" spans="1:3" x14ac:dyDescent="0.2">
      <c r="A55" s="262" t="s">
        <v>618</v>
      </c>
      <c r="B55" s="261">
        <v>150000</v>
      </c>
    </row>
    <row r="56" spans="1:3" x14ac:dyDescent="0.2">
      <c r="A56" s="262" t="s">
        <v>627</v>
      </c>
      <c r="B56" s="261">
        <v>150000</v>
      </c>
    </row>
    <row r="57" spans="1:3" x14ac:dyDescent="0.2">
      <c r="A57" s="262" t="s">
        <v>631</v>
      </c>
      <c r="B57" s="261">
        <v>150000</v>
      </c>
    </row>
    <row r="58" spans="1:3" x14ac:dyDescent="0.2">
      <c r="A58" s="262" t="s">
        <v>591</v>
      </c>
      <c r="B58" s="261">
        <v>150000</v>
      </c>
    </row>
    <row r="59" spans="1:3" x14ac:dyDescent="0.2">
      <c r="A59" s="262" t="s">
        <v>632</v>
      </c>
      <c r="B59" s="261">
        <v>150000</v>
      </c>
    </row>
    <row r="60" spans="1:3" x14ac:dyDescent="0.2">
      <c r="A60" s="260" t="s">
        <v>598</v>
      </c>
      <c r="B60" s="261">
        <v>1043000</v>
      </c>
    </row>
    <row r="61" spans="1:3" x14ac:dyDescent="0.2">
      <c r="A61" s="262" t="s">
        <v>365</v>
      </c>
      <c r="B61" s="261">
        <v>1043000</v>
      </c>
      <c r="C61" s="254" t="s">
        <v>676</v>
      </c>
    </row>
    <row r="62" spans="1:3" x14ac:dyDescent="0.2">
      <c r="A62" s="260" t="s">
        <v>673</v>
      </c>
      <c r="B62" s="261">
        <v>36211000</v>
      </c>
    </row>
  </sheetData>
  <mergeCells count="1">
    <mergeCell ref="C18:C19"/>
  </mergeCells>
  <pageMargins left="0.7" right="0.7" top="0.75" bottom="0.75" header="0.3" footer="0.3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1:AA84"/>
  <sheetViews>
    <sheetView topLeftCell="A64" workbookViewId="0">
      <selection activeCell="M19" sqref="M19"/>
    </sheetView>
  </sheetViews>
  <sheetFormatPr defaultColWidth="12.5703125" defaultRowHeight="15.75" customHeight="1" x14ac:dyDescent="0.2"/>
  <cols>
    <col min="3" max="3" width="35.42578125" customWidth="1"/>
    <col min="4" max="4" width="18" customWidth="1"/>
    <col min="5" max="5" width="24.140625" customWidth="1"/>
    <col min="7" max="7" width="19.28515625" customWidth="1"/>
    <col min="9" max="9" width="15.85546875" customWidth="1"/>
  </cols>
  <sheetData>
    <row r="1" spans="1:16" ht="15.75" customHeight="1" x14ac:dyDescent="0.3">
      <c r="A1" s="1"/>
      <c r="B1" s="2"/>
      <c r="D1" s="2"/>
      <c r="E1" s="52"/>
      <c r="G1" s="3" t="s">
        <v>0</v>
      </c>
      <c r="H1" s="2"/>
      <c r="I1" s="2"/>
      <c r="J1" s="2"/>
      <c r="K1" s="2"/>
      <c r="L1" s="2"/>
      <c r="M1" s="2"/>
      <c r="N1" s="2"/>
      <c r="O1" s="4"/>
      <c r="P1" s="1"/>
    </row>
    <row r="2" spans="1:16" ht="15.75" customHeight="1" x14ac:dyDescent="0.3">
      <c r="A2" s="1"/>
      <c r="B2" s="5"/>
      <c r="D2" s="2"/>
      <c r="E2" s="52"/>
      <c r="G2" s="6" t="s">
        <v>520</v>
      </c>
      <c r="H2" s="2"/>
      <c r="I2" s="2"/>
      <c r="J2" s="2"/>
      <c r="K2" s="2"/>
      <c r="L2" s="2"/>
      <c r="M2" s="2"/>
      <c r="N2" s="2"/>
      <c r="O2" s="4"/>
      <c r="P2" s="1"/>
    </row>
    <row r="3" spans="1:16" ht="15.75" customHeight="1" x14ac:dyDescent="0.3">
      <c r="A3" s="1"/>
      <c r="B3" s="5"/>
      <c r="D3" s="5"/>
      <c r="E3" s="52"/>
      <c r="G3" s="6" t="s">
        <v>590</v>
      </c>
      <c r="H3" s="5"/>
      <c r="I3" s="5"/>
      <c r="J3" s="5"/>
      <c r="K3" s="5"/>
      <c r="L3" s="5"/>
      <c r="M3" s="5"/>
      <c r="N3" s="5"/>
      <c r="O3" s="1"/>
      <c r="P3" s="1"/>
    </row>
    <row r="4" spans="1:16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5"/>
      <c r="M4" s="121"/>
      <c r="N4" s="121"/>
      <c r="O4" s="1"/>
      <c r="P4" s="1"/>
    </row>
    <row r="5" spans="1:16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10"/>
      <c r="K5" s="26"/>
      <c r="L5" s="26"/>
      <c r="M5" s="311" t="s">
        <v>4</v>
      </c>
      <c r="N5" s="281"/>
      <c r="O5" s="283"/>
      <c r="P5" s="315" t="s">
        <v>497</v>
      </c>
    </row>
    <row r="6" spans="1:16" ht="30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258" t="s">
        <v>671</v>
      </c>
      <c r="J6" s="147" t="s">
        <v>12</v>
      </c>
      <c r="K6" s="148" t="s">
        <v>454</v>
      </c>
      <c r="L6" s="149" t="s">
        <v>455</v>
      </c>
      <c r="M6" s="150" t="s">
        <v>13</v>
      </c>
      <c r="N6" s="151" t="s">
        <v>456</v>
      </c>
      <c r="O6" s="284"/>
      <c r="P6" s="284"/>
    </row>
    <row r="7" spans="1:16" ht="15.75" customHeight="1" x14ac:dyDescent="0.25">
      <c r="B7" s="17">
        <v>46082</v>
      </c>
      <c r="C7" s="63" t="s">
        <v>591</v>
      </c>
      <c r="D7" s="132" t="s">
        <v>19</v>
      </c>
      <c r="E7" s="214"/>
      <c r="F7" s="69"/>
      <c r="G7" s="69" t="s">
        <v>466</v>
      </c>
      <c r="H7" s="142">
        <v>150000</v>
      </c>
      <c r="I7" s="255"/>
      <c r="J7" s="88"/>
      <c r="K7" s="220"/>
      <c r="L7" s="220"/>
      <c r="M7" s="64"/>
      <c r="N7" s="152"/>
      <c r="O7" s="84" t="b">
        <v>1</v>
      </c>
      <c r="P7" s="84" t="b">
        <v>1</v>
      </c>
    </row>
    <row r="8" spans="1:16" ht="15.75" customHeight="1" x14ac:dyDescent="0.25">
      <c r="B8" s="17"/>
      <c r="C8" s="63" t="s">
        <v>399</v>
      </c>
      <c r="D8" s="132" t="s">
        <v>56</v>
      </c>
      <c r="E8" s="214" t="s">
        <v>592</v>
      </c>
      <c r="F8" s="69"/>
      <c r="G8" s="69" t="s">
        <v>466</v>
      </c>
      <c r="H8" s="142">
        <v>1300000</v>
      </c>
      <c r="I8" s="255"/>
      <c r="J8" s="88"/>
      <c r="K8" s="220"/>
      <c r="L8" s="220"/>
      <c r="M8" s="64"/>
      <c r="N8" s="152"/>
      <c r="O8" s="84" t="b">
        <v>1</v>
      </c>
      <c r="P8" s="84" t="b">
        <v>0</v>
      </c>
    </row>
    <row r="9" spans="1:16" ht="15.75" customHeight="1" x14ac:dyDescent="0.25">
      <c r="B9" s="17">
        <v>46083</v>
      </c>
      <c r="C9" s="63" t="s">
        <v>356</v>
      </c>
      <c r="D9" s="132" t="s">
        <v>56</v>
      </c>
      <c r="E9" s="214" t="s">
        <v>593</v>
      </c>
      <c r="F9" s="69"/>
      <c r="G9" s="69" t="s">
        <v>466</v>
      </c>
      <c r="H9" s="142">
        <v>1300000</v>
      </c>
      <c r="I9" s="255"/>
      <c r="J9" s="88"/>
      <c r="K9" s="220"/>
      <c r="L9" s="220"/>
      <c r="M9" s="64"/>
      <c r="N9" s="152"/>
      <c r="O9" s="84" t="b">
        <v>1</v>
      </c>
      <c r="P9" s="84" t="b">
        <v>0</v>
      </c>
    </row>
    <row r="10" spans="1:16" ht="15.75" customHeight="1" x14ac:dyDescent="0.25">
      <c r="B10" s="17"/>
      <c r="C10" s="63" t="s">
        <v>594</v>
      </c>
      <c r="D10" s="132" t="s">
        <v>56</v>
      </c>
      <c r="E10" s="214" t="s">
        <v>595</v>
      </c>
      <c r="F10" s="69"/>
      <c r="G10" s="69" t="s">
        <v>466</v>
      </c>
      <c r="H10" s="142">
        <v>3250000</v>
      </c>
      <c r="I10" s="255"/>
      <c r="J10" s="88"/>
      <c r="K10" s="220"/>
      <c r="L10" s="220"/>
      <c r="M10" s="64"/>
      <c r="N10" s="152"/>
      <c r="O10" s="84" t="b">
        <v>1</v>
      </c>
      <c r="P10" s="84" t="b">
        <v>0</v>
      </c>
    </row>
    <row r="11" spans="1:16" ht="15.75" customHeight="1" x14ac:dyDescent="0.25">
      <c r="B11" s="17"/>
      <c r="C11" s="63" t="s">
        <v>420</v>
      </c>
      <c r="D11" s="132" t="s">
        <v>56</v>
      </c>
      <c r="E11" s="214" t="s">
        <v>596</v>
      </c>
      <c r="F11" s="69" t="s">
        <v>16</v>
      </c>
      <c r="G11" s="69" t="s">
        <v>466</v>
      </c>
      <c r="H11" s="142">
        <v>600000</v>
      </c>
      <c r="I11" s="255"/>
      <c r="J11" s="88"/>
      <c r="K11" s="220"/>
      <c r="L11" s="220"/>
      <c r="M11" s="64"/>
      <c r="N11" s="152"/>
      <c r="O11" s="84" t="b">
        <v>1</v>
      </c>
      <c r="P11" s="84" t="b">
        <v>0</v>
      </c>
    </row>
    <row r="12" spans="1:16" ht="15.75" customHeight="1" x14ac:dyDescent="0.25">
      <c r="B12" s="17">
        <v>46084</v>
      </c>
      <c r="C12" s="63" t="s">
        <v>401</v>
      </c>
      <c r="D12" s="132" t="s">
        <v>15</v>
      </c>
      <c r="E12" s="214"/>
      <c r="F12" s="69"/>
      <c r="G12" s="69" t="s">
        <v>466</v>
      </c>
      <c r="H12" s="142">
        <v>200000</v>
      </c>
      <c r="I12" s="255"/>
      <c r="J12" s="88"/>
      <c r="K12" s="220"/>
      <c r="L12" s="220"/>
      <c r="M12" s="64"/>
      <c r="N12" s="152"/>
      <c r="O12" s="84" t="b">
        <v>1</v>
      </c>
      <c r="P12" s="84" t="b">
        <v>0</v>
      </c>
    </row>
    <row r="13" spans="1:16" ht="15.75" customHeight="1" x14ac:dyDescent="0.25">
      <c r="B13" s="17">
        <v>46085</v>
      </c>
      <c r="C13" s="63" t="s">
        <v>479</v>
      </c>
      <c r="D13" s="132" t="s">
        <v>56</v>
      </c>
      <c r="E13" s="214" t="s">
        <v>597</v>
      </c>
      <c r="F13" s="69"/>
      <c r="G13" s="69" t="s">
        <v>466</v>
      </c>
      <c r="H13" s="142">
        <v>1300000</v>
      </c>
      <c r="I13" s="255"/>
      <c r="J13" s="88"/>
      <c r="K13" s="220"/>
      <c r="L13" s="220"/>
      <c r="M13" s="64"/>
      <c r="N13" s="152"/>
      <c r="O13" s="84" t="b">
        <v>1</v>
      </c>
      <c r="P13" s="84" t="b">
        <v>0</v>
      </c>
    </row>
    <row r="14" spans="1:16" ht="15.75" customHeight="1" x14ac:dyDescent="0.25">
      <c r="B14" s="17"/>
      <c r="C14" s="63" t="s">
        <v>365</v>
      </c>
      <c r="D14" s="132" t="s">
        <v>598</v>
      </c>
      <c r="E14" s="214" t="s">
        <v>599</v>
      </c>
      <c r="F14" s="69"/>
      <c r="G14" s="69" t="s">
        <v>466</v>
      </c>
      <c r="H14" s="142">
        <v>1043000</v>
      </c>
      <c r="I14" s="255"/>
      <c r="J14" s="88"/>
      <c r="K14" s="220"/>
      <c r="L14" s="220"/>
      <c r="M14" s="64"/>
      <c r="N14" s="152"/>
      <c r="O14" s="84" t="b">
        <v>1</v>
      </c>
      <c r="P14" s="84" t="b">
        <v>0</v>
      </c>
    </row>
    <row r="15" spans="1:16" ht="15.75" customHeight="1" x14ac:dyDescent="0.25">
      <c r="B15" s="17">
        <v>46086</v>
      </c>
      <c r="C15" s="63" t="s">
        <v>600</v>
      </c>
      <c r="D15" s="132" t="s">
        <v>106</v>
      </c>
      <c r="E15" s="214" t="s">
        <v>526</v>
      </c>
      <c r="F15" s="69"/>
      <c r="G15" s="69" t="s">
        <v>466</v>
      </c>
      <c r="H15" s="142">
        <v>200000</v>
      </c>
      <c r="I15" s="255"/>
      <c r="J15" s="88"/>
      <c r="K15" s="220"/>
      <c r="L15" s="220"/>
      <c r="M15" s="64"/>
      <c r="N15" s="152"/>
      <c r="O15" s="84" t="b">
        <v>1</v>
      </c>
      <c r="P15" s="84" t="b">
        <v>0</v>
      </c>
    </row>
    <row r="16" spans="1:16" ht="15.75" customHeight="1" x14ac:dyDescent="0.25">
      <c r="B16" s="17"/>
      <c r="C16" s="63" t="s">
        <v>600</v>
      </c>
      <c r="D16" s="132" t="s">
        <v>543</v>
      </c>
      <c r="E16" s="214" t="s">
        <v>544</v>
      </c>
      <c r="F16" s="69"/>
      <c r="G16" s="69" t="s">
        <v>466</v>
      </c>
      <c r="H16" s="142">
        <v>200000</v>
      </c>
      <c r="I16" s="255"/>
      <c r="J16" s="88"/>
      <c r="K16" s="220"/>
      <c r="L16" s="220"/>
      <c r="M16" s="64"/>
      <c r="N16" s="152"/>
      <c r="O16" s="84" t="b">
        <v>1</v>
      </c>
      <c r="P16" s="84" t="b">
        <v>0</v>
      </c>
    </row>
    <row r="17" spans="1:27" ht="15.75" customHeight="1" x14ac:dyDescent="0.25">
      <c r="B17" s="198"/>
      <c r="C17" s="199" t="s">
        <v>601</v>
      </c>
      <c r="D17" s="200" t="s">
        <v>126</v>
      </c>
      <c r="E17" s="221" t="s">
        <v>602</v>
      </c>
      <c r="F17" s="203"/>
      <c r="G17" s="203" t="s">
        <v>466</v>
      </c>
      <c r="H17" s="222"/>
      <c r="I17" s="256"/>
      <c r="J17" s="223"/>
      <c r="K17" s="224"/>
      <c r="L17" s="224"/>
      <c r="M17" s="225">
        <v>500000</v>
      </c>
      <c r="N17" s="226"/>
      <c r="O17" s="208" t="b">
        <v>1</v>
      </c>
      <c r="P17" s="84" t="b">
        <v>0</v>
      </c>
    </row>
    <row r="18" spans="1:27" ht="15.75" customHeight="1" x14ac:dyDescent="0.25">
      <c r="B18" s="198"/>
      <c r="C18" s="199" t="s">
        <v>603</v>
      </c>
      <c r="D18" s="200" t="s">
        <v>126</v>
      </c>
      <c r="E18" s="221" t="s">
        <v>602</v>
      </c>
      <c r="F18" s="203"/>
      <c r="G18" s="203" t="s">
        <v>466</v>
      </c>
      <c r="H18" s="222"/>
      <c r="I18" s="256"/>
      <c r="J18" s="227"/>
      <c r="K18" s="207"/>
      <c r="L18" s="207"/>
      <c r="M18" s="225">
        <v>500000</v>
      </c>
      <c r="N18" s="226"/>
      <c r="O18" s="208" t="b">
        <v>1</v>
      </c>
      <c r="P18" s="84" t="b">
        <v>0</v>
      </c>
    </row>
    <row r="19" spans="1:27" ht="15.75" customHeight="1" x14ac:dyDescent="0.25">
      <c r="A19" s="171"/>
      <c r="B19" s="198"/>
      <c r="C19" s="199" t="s">
        <v>604</v>
      </c>
      <c r="D19" s="200" t="s">
        <v>126</v>
      </c>
      <c r="E19" s="221" t="s">
        <v>605</v>
      </c>
      <c r="F19" s="203"/>
      <c r="G19" s="203" t="s">
        <v>466</v>
      </c>
      <c r="H19" s="222"/>
      <c r="I19" s="256"/>
      <c r="J19" s="227"/>
      <c r="K19" s="207"/>
      <c r="L19" s="207"/>
      <c r="M19" s="225">
        <v>1466500</v>
      </c>
      <c r="N19" s="226"/>
      <c r="O19" s="208" t="b">
        <v>1</v>
      </c>
      <c r="P19" s="84" t="b">
        <v>0</v>
      </c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</row>
    <row r="20" spans="1:27" ht="15.75" customHeight="1" x14ac:dyDescent="0.25">
      <c r="A20" s="171"/>
      <c r="B20" s="198"/>
      <c r="C20" s="199" t="s">
        <v>606</v>
      </c>
      <c r="D20" s="200" t="s">
        <v>126</v>
      </c>
      <c r="E20" s="221" t="s">
        <v>607</v>
      </c>
      <c r="F20" s="203"/>
      <c r="G20" s="203" t="s">
        <v>466</v>
      </c>
      <c r="H20" s="222"/>
      <c r="I20" s="256"/>
      <c r="J20" s="227"/>
      <c r="K20" s="207"/>
      <c r="L20" s="207"/>
      <c r="M20" s="225">
        <v>1750000</v>
      </c>
      <c r="N20" s="226"/>
      <c r="O20" s="208" t="b">
        <v>1</v>
      </c>
      <c r="P20" s="84" t="b">
        <v>0</v>
      </c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</row>
    <row r="21" spans="1:27" ht="15.75" customHeight="1" x14ac:dyDescent="0.25">
      <c r="A21" s="171"/>
      <c r="B21" s="172">
        <v>46087</v>
      </c>
      <c r="C21" s="173" t="s">
        <v>608</v>
      </c>
      <c r="D21" s="174" t="s">
        <v>543</v>
      </c>
      <c r="E21" s="214" t="s">
        <v>544</v>
      </c>
      <c r="F21" s="177"/>
      <c r="G21" s="177" t="s">
        <v>466</v>
      </c>
      <c r="H21" s="228">
        <v>200000</v>
      </c>
      <c r="I21" s="257"/>
      <c r="J21" s="229"/>
      <c r="K21" s="181"/>
      <c r="L21" s="181"/>
      <c r="M21" s="230"/>
      <c r="N21" s="231"/>
      <c r="O21" s="232" t="b">
        <v>1</v>
      </c>
      <c r="P21" s="84" t="b">
        <v>0</v>
      </c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</row>
    <row r="22" spans="1:27" ht="15.75" customHeight="1" x14ac:dyDescent="0.25">
      <c r="A22" s="171"/>
      <c r="B22" s="172"/>
      <c r="C22" s="173" t="s">
        <v>608</v>
      </c>
      <c r="D22" s="174" t="s">
        <v>56</v>
      </c>
      <c r="E22" s="214" t="s">
        <v>609</v>
      </c>
      <c r="F22" s="177"/>
      <c r="G22" s="177" t="s">
        <v>466</v>
      </c>
      <c r="H22" s="228">
        <v>750000</v>
      </c>
      <c r="I22" s="257"/>
      <c r="J22" s="229"/>
      <c r="K22" s="181"/>
      <c r="L22" s="181"/>
      <c r="M22" s="230"/>
      <c r="N22" s="231"/>
      <c r="O22" s="232" t="b">
        <v>1</v>
      </c>
      <c r="P22" s="84" t="b">
        <v>0</v>
      </c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</row>
    <row r="23" spans="1:27" ht="15" x14ac:dyDescent="0.25">
      <c r="A23" s="171"/>
      <c r="B23" s="172"/>
      <c r="C23" s="173" t="s">
        <v>508</v>
      </c>
      <c r="D23" s="174" t="s">
        <v>56</v>
      </c>
      <c r="E23" s="214" t="s">
        <v>610</v>
      </c>
      <c r="F23" s="177"/>
      <c r="G23" s="177" t="s">
        <v>466</v>
      </c>
      <c r="H23" s="228">
        <v>3900000</v>
      </c>
      <c r="I23" s="257"/>
      <c r="J23" s="229"/>
      <c r="K23" s="181"/>
      <c r="L23" s="181"/>
      <c r="M23" s="230"/>
      <c r="N23" s="231"/>
      <c r="O23" s="232" t="b">
        <v>1</v>
      </c>
      <c r="P23" s="84" t="b">
        <v>0</v>
      </c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</row>
    <row r="24" spans="1:27" ht="15" x14ac:dyDescent="0.25">
      <c r="A24" s="171"/>
      <c r="B24" s="172">
        <v>46088</v>
      </c>
      <c r="C24" s="173" t="s">
        <v>444</v>
      </c>
      <c r="D24" s="174" t="s">
        <v>543</v>
      </c>
      <c r="E24" s="214" t="s">
        <v>544</v>
      </c>
      <c r="F24" s="177"/>
      <c r="G24" s="177" t="s">
        <v>466</v>
      </c>
      <c r="H24" s="228">
        <v>200000</v>
      </c>
      <c r="I24" s="257"/>
      <c r="J24" s="229"/>
      <c r="K24" s="181"/>
      <c r="L24" s="181"/>
      <c r="M24" s="230"/>
      <c r="N24" s="231"/>
      <c r="O24" s="232" t="b">
        <v>1</v>
      </c>
      <c r="P24" s="84" t="b">
        <v>0</v>
      </c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</row>
    <row r="25" spans="1:27" ht="15" x14ac:dyDescent="0.25">
      <c r="A25" s="171"/>
      <c r="B25" s="172"/>
      <c r="C25" s="173" t="s">
        <v>611</v>
      </c>
      <c r="D25" s="174" t="s">
        <v>56</v>
      </c>
      <c r="E25" s="233" t="s">
        <v>587</v>
      </c>
      <c r="F25" s="177" t="s">
        <v>16</v>
      </c>
      <c r="G25" s="177" t="s">
        <v>466</v>
      </c>
      <c r="H25" s="228">
        <v>500000</v>
      </c>
      <c r="I25" s="257"/>
      <c r="J25" s="229"/>
      <c r="K25" s="181"/>
      <c r="L25" s="181"/>
      <c r="M25" s="230"/>
      <c r="N25" s="231"/>
      <c r="O25" s="232" t="b">
        <v>1</v>
      </c>
      <c r="P25" s="84" t="b">
        <v>0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</row>
    <row r="26" spans="1:27" ht="15" x14ac:dyDescent="0.25">
      <c r="A26" s="171"/>
      <c r="B26" s="172">
        <v>46090</v>
      </c>
      <c r="C26" s="173" t="s">
        <v>436</v>
      </c>
      <c r="D26" s="174" t="s">
        <v>56</v>
      </c>
      <c r="E26" s="214" t="s">
        <v>612</v>
      </c>
      <c r="F26" s="177"/>
      <c r="G26" s="177" t="s">
        <v>466</v>
      </c>
      <c r="H26" s="228">
        <v>750000</v>
      </c>
      <c r="I26" s="257"/>
      <c r="J26" s="229"/>
      <c r="K26" s="181"/>
      <c r="L26" s="181"/>
      <c r="M26" s="230"/>
      <c r="N26" s="231"/>
      <c r="O26" s="232" t="b">
        <v>1</v>
      </c>
      <c r="P26" s="84" t="b">
        <v>0</v>
      </c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</row>
    <row r="27" spans="1:27" ht="15" x14ac:dyDescent="0.25">
      <c r="A27" s="171"/>
      <c r="B27" s="189"/>
      <c r="C27" s="173" t="s">
        <v>436</v>
      </c>
      <c r="D27" s="183" t="s">
        <v>543</v>
      </c>
      <c r="E27" s="214" t="s">
        <v>544</v>
      </c>
      <c r="F27" s="183"/>
      <c r="G27" s="183" t="s">
        <v>466</v>
      </c>
      <c r="H27" s="234">
        <v>200000</v>
      </c>
      <c r="I27" s="234"/>
      <c r="J27" s="180"/>
      <c r="K27" s="187"/>
      <c r="L27" s="187"/>
      <c r="M27" s="230"/>
      <c r="N27" s="230"/>
      <c r="O27" s="235" t="b">
        <v>1</v>
      </c>
      <c r="P27" s="84" t="b">
        <v>0</v>
      </c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</row>
    <row r="28" spans="1:27" ht="15" x14ac:dyDescent="0.25">
      <c r="A28" s="171"/>
      <c r="B28" s="189"/>
      <c r="C28" s="173" t="s">
        <v>436</v>
      </c>
      <c r="D28" s="183" t="s">
        <v>56</v>
      </c>
      <c r="E28" s="214" t="s">
        <v>613</v>
      </c>
      <c r="F28" s="183"/>
      <c r="G28" s="183" t="s">
        <v>466</v>
      </c>
      <c r="H28" s="234">
        <v>750000</v>
      </c>
      <c r="I28" s="234"/>
      <c r="J28" s="180"/>
      <c r="K28" s="187"/>
      <c r="L28" s="187"/>
      <c r="M28" s="230"/>
      <c r="N28" s="230"/>
      <c r="O28" s="235" t="b">
        <v>1</v>
      </c>
      <c r="P28" s="84" t="b">
        <v>0</v>
      </c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</row>
    <row r="29" spans="1:27" ht="15" x14ac:dyDescent="0.25">
      <c r="A29" s="171"/>
      <c r="B29" s="189"/>
      <c r="C29" s="173" t="s">
        <v>364</v>
      </c>
      <c r="D29" s="183" t="s">
        <v>543</v>
      </c>
      <c r="E29" s="214" t="s">
        <v>544</v>
      </c>
      <c r="F29" s="183"/>
      <c r="G29" s="183" t="s">
        <v>466</v>
      </c>
      <c r="H29" s="234">
        <v>200000</v>
      </c>
      <c r="I29" s="234"/>
      <c r="J29" s="180"/>
      <c r="K29" s="187"/>
      <c r="L29" s="187"/>
      <c r="M29" s="230"/>
      <c r="N29" s="230"/>
      <c r="O29" s="235" t="b">
        <v>1</v>
      </c>
      <c r="P29" s="84" t="b">
        <v>0</v>
      </c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</row>
    <row r="30" spans="1:27" ht="15" x14ac:dyDescent="0.25">
      <c r="A30" s="171"/>
      <c r="B30" s="189"/>
      <c r="C30" s="173" t="s">
        <v>440</v>
      </c>
      <c r="D30" s="183" t="s">
        <v>56</v>
      </c>
      <c r="E30" s="214" t="s">
        <v>613</v>
      </c>
      <c r="F30" s="183"/>
      <c r="G30" s="183" t="s">
        <v>466</v>
      </c>
      <c r="H30" s="234">
        <v>675000</v>
      </c>
      <c r="I30" s="234"/>
      <c r="J30" s="180"/>
      <c r="K30" s="187"/>
      <c r="L30" s="187"/>
      <c r="M30" s="230"/>
      <c r="N30" s="230"/>
      <c r="O30" s="235" t="b">
        <v>1</v>
      </c>
      <c r="P30" s="84" t="b">
        <v>0</v>
      </c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</row>
    <row r="31" spans="1:27" ht="15" x14ac:dyDescent="0.25">
      <c r="A31" s="171"/>
      <c r="B31" s="189"/>
      <c r="C31" s="173" t="s">
        <v>440</v>
      </c>
      <c r="D31" s="183" t="s">
        <v>543</v>
      </c>
      <c r="E31" s="214" t="s">
        <v>544</v>
      </c>
      <c r="F31" s="183"/>
      <c r="G31" s="183" t="s">
        <v>466</v>
      </c>
      <c r="H31" s="234">
        <v>200000</v>
      </c>
      <c r="I31" s="234"/>
      <c r="J31" s="180"/>
      <c r="K31" s="187"/>
      <c r="L31" s="187"/>
      <c r="M31" s="230"/>
      <c r="N31" s="230"/>
      <c r="O31" s="235" t="b">
        <v>1</v>
      </c>
      <c r="P31" s="84" t="b">
        <v>0</v>
      </c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</row>
    <row r="32" spans="1:27" ht="15" x14ac:dyDescent="0.25">
      <c r="A32" s="171"/>
      <c r="B32" s="189"/>
      <c r="C32" s="173" t="s">
        <v>420</v>
      </c>
      <c r="D32" s="183" t="s">
        <v>56</v>
      </c>
      <c r="E32" s="214" t="s">
        <v>614</v>
      </c>
      <c r="F32" s="183"/>
      <c r="G32" s="183" t="s">
        <v>466</v>
      </c>
      <c r="H32" s="234">
        <v>1300000</v>
      </c>
      <c r="I32" s="234"/>
      <c r="J32" s="180"/>
      <c r="K32" s="187"/>
      <c r="L32" s="187"/>
      <c r="M32" s="230"/>
      <c r="N32" s="230"/>
      <c r="O32" s="235" t="b">
        <v>1</v>
      </c>
      <c r="P32" s="84" t="b">
        <v>0</v>
      </c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</row>
    <row r="33" spans="1:27" ht="15" x14ac:dyDescent="0.25">
      <c r="A33" s="171"/>
      <c r="B33" s="189">
        <v>46091</v>
      </c>
      <c r="C33" s="173" t="s">
        <v>448</v>
      </c>
      <c r="D33" s="183" t="s">
        <v>106</v>
      </c>
      <c r="E33" s="214" t="s">
        <v>526</v>
      </c>
      <c r="F33" s="183"/>
      <c r="G33" s="183" t="s">
        <v>466</v>
      </c>
      <c r="H33" s="234">
        <v>200000</v>
      </c>
      <c r="I33" s="234"/>
      <c r="J33" s="180"/>
      <c r="K33" s="187"/>
      <c r="L33" s="187"/>
      <c r="M33" s="230"/>
      <c r="N33" s="230"/>
      <c r="O33" s="235" t="b">
        <v>1</v>
      </c>
      <c r="P33" s="84" t="b">
        <v>0</v>
      </c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</row>
    <row r="34" spans="1:27" ht="15" x14ac:dyDescent="0.25">
      <c r="A34" s="171"/>
      <c r="B34" s="189"/>
      <c r="C34" s="173" t="s">
        <v>448</v>
      </c>
      <c r="D34" s="183" t="s">
        <v>56</v>
      </c>
      <c r="E34" s="214" t="s">
        <v>613</v>
      </c>
      <c r="F34" s="183"/>
      <c r="G34" s="183" t="s">
        <v>466</v>
      </c>
      <c r="H34" s="234">
        <v>750000</v>
      </c>
      <c r="I34" s="234"/>
      <c r="J34" s="180"/>
      <c r="K34" s="187"/>
      <c r="L34" s="187"/>
      <c r="M34" s="230"/>
      <c r="N34" s="230"/>
      <c r="O34" s="235" t="b">
        <v>1</v>
      </c>
      <c r="P34" s="84" t="b">
        <v>0</v>
      </c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</row>
    <row r="35" spans="1:27" ht="15" x14ac:dyDescent="0.25">
      <c r="A35" s="171"/>
      <c r="B35" s="189">
        <v>46092</v>
      </c>
      <c r="C35" s="173" t="s">
        <v>320</v>
      </c>
      <c r="D35" s="183" t="s">
        <v>56</v>
      </c>
      <c r="E35" s="214" t="s">
        <v>612</v>
      </c>
      <c r="F35" s="183"/>
      <c r="G35" s="183" t="s">
        <v>466</v>
      </c>
      <c r="H35" s="234">
        <v>750000</v>
      </c>
      <c r="I35" s="234"/>
      <c r="J35" s="180"/>
      <c r="K35" s="187"/>
      <c r="L35" s="187"/>
      <c r="M35" s="230"/>
      <c r="N35" s="230"/>
      <c r="O35" s="235" t="b">
        <v>1</v>
      </c>
      <c r="P35" s="84" t="b">
        <v>0</v>
      </c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</row>
    <row r="36" spans="1:27" ht="15" x14ac:dyDescent="0.25">
      <c r="A36" s="171"/>
      <c r="B36" s="189"/>
      <c r="C36" s="173" t="s">
        <v>615</v>
      </c>
      <c r="D36" s="183" t="s">
        <v>56</v>
      </c>
      <c r="E36" s="214" t="s">
        <v>612</v>
      </c>
      <c r="F36" s="183"/>
      <c r="G36" s="183" t="s">
        <v>466</v>
      </c>
      <c r="H36" s="234">
        <v>750000</v>
      </c>
      <c r="I36" s="234"/>
      <c r="J36" s="180"/>
      <c r="K36" s="187"/>
      <c r="L36" s="187"/>
      <c r="M36" s="230"/>
      <c r="N36" s="230"/>
      <c r="O36" s="235" t="b">
        <v>1</v>
      </c>
      <c r="P36" s="84" t="b">
        <v>0</v>
      </c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</row>
    <row r="37" spans="1:27" ht="15" x14ac:dyDescent="0.25">
      <c r="A37" s="171"/>
      <c r="B37" s="189"/>
      <c r="C37" s="173" t="s">
        <v>615</v>
      </c>
      <c r="D37" s="183" t="s">
        <v>106</v>
      </c>
      <c r="E37" s="214" t="s">
        <v>526</v>
      </c>
      <c r="F37" s="183"/>
      <c r="G37" s="183" t="s">
        <v>466</v>
      </c>
      <c r="H37" s="234">
        <v>200000</v>
      </c>
      <c r="I37" s="234"/>
      <c r="J37" s="180"/>
      <c r="K37" s="187"/>
      <c r="L37" s="187"/>
      <c r="M37" s="230"/>
      <c r="N37" s="230"/>
      <c r="O37" s="235" t="b">
        <v>1</v>
      </c>
      <c r="P37" s="84" t="b">
        <v>0</v>
      </c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</row>
    <row r="38" spans="1:27" ht="15" x14ac:dyDescent="0.25">
      <c r="A38" s="171"/>
      <c r="B38" s="189"/>
      <c r="C38" s="173" t="s">
        <v>615</v>
      </c>
      <c r="D38" s="183" t="s">
        <v>56</v>
      </c>
      <c r="E38" s="214" t="s">
        <v>613</v>
      </c>
      <c r="F38" s="183"/>
      <c r="G38" s="183" t="s">
        <v>466</v>
      </c>
      <c r="H38" s="234">
        <v>750000</v>
      </c>
      <c r="I38" s="234"/>
      <c r="J38" s="180"/>
      <c r="K38" s="187"/>
      <c r="L38" s="187"/>
      <c r="M38" s="230"/>
      <c r="N38" s="230"/>
      <c r="O38" s="235" t="b">
        <v>1</v>
      </c>
      <c r="P38" s="84" t="b">
        <v>0</v>
      </c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</row>
    <row r="39" spans="1:27" ht="15" x14ac:dyDescent="0.25">
      <c r="A39" s="171"/>
      <c r="B39" s="189"/>
      <c r="C39" s="173" t="s">
        <v>616</v>
      </c>
      <c r="D39" s="183" t="s">
        <v>19</v>
      </c>
      <c r="E39" s="214"/>
      <c r="F39" s="183"/>
      <c r="G39" s="183" t="s">
        <v>466</v>
      </c>
      <c r="H39" s="234">
        <v>150000</v>
      </c>
      <c r="I39" s="234"/>
      <c r="J39" s="180"/>
      <c r="K39" s="187"/>
      <c r="L39" s="187"/>
      <c r="M39" s="230"/>
      <c r="N39" s="230"/>
      <c r="O39" s="235" t="b">
        <v>1</v>
      </c>
      <c r="P39" s="84" t="b">
        <v>1</v>
      </c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</row>
    <row r="40" spans="1:27" ht="15" x14ac:dyDescent="0.25">
      <c r="A40" s="171"/>
      <c r="B40" s="189">
        <v>46093</v>
      </c>
      <c r="C40" s="173" t="s">
        <v>325</v>
      </c>
      <c r="D40" s="183" t="s">
        <v>56</v>
      </c>
      <c r="E40" s="214" t="s">
        <v>617</v>
      </c>
      <c r="F40" s="183"/>
      <c r="G40" s="183" t="s">
        <v>466</v>
      </c>
      <c r="H40" s="234">
        <v>1300000</v>
      </c>
      <c r="I40" s="234"/>
      <c r="J40" s="180"/>
      <c r="K40" s="187"/>
      <c r="L40" s="187"/>
      <c r="M40" s="230"/>
      <c r="N40" s="230"/>
      <c r="O40" s="235" t="b">
        <v>1</v>
      </c>
      <c r="P40" s="84" t="b">
        <v>0</v>
      </c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</row>
    <row r="41" spans="1:27" ht="15" x14ac:dyDescent="0.25">
      <c r="A41" s="171"/>
      <c r="B41" s="189"/>
      <c r="C41" s="173" t="s">
        <v>618</v>
      </c>
      <c r="D41" s="183" t="s">
        <v>19</v>
      </c>
      <c r="E41" s="214"/>
      <c r="F41" s="183"/>
      <c r="G41" s="183" t="s">
        <v>466</v>
      </c>
      <c r="H41" s="234">
        <v>150000</v>
      </c>
      <c r="I41" s="234"/>
      <c r="J41" s="180"/>
      <c r="K41" s="187"/>
      <c r="L41" s="187"/>
      <c r="M41" s="230"/>
      <c r="N41" s="230"/>
      <c r="O41" s="235" t="b">
        <v>1</v>
      </c>
      <c r="P41" s="84" t="b">
        <v>1</v>
      </c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</row>
    <row r="42" spans="1:27" ht="15" x14ac:dyDescent="0.25">
      <c r="A42" s="171"/>
      <c r="B42" s="183" t="s">
        <v>252</v>
      </c>
      <c r="C42" s="173" t="s">
        <v>416</v>
      </c>
      <c r="D42" s="183" t="s">
        <v>106</v>
      </c>
      <c r="E42" s="233" t="s">
        <v>619</v>
      </c>
      <c r="F42" s="183" t="s">
        <v>16</v>
      </c>
      <c r="G42" s="183" t="s">
        <v>466</v>
      </c>
      <c r="H42" s="234">
        <v>300000</v>
      </c>
      <c r="I42" s="234"/>
      <c r="J42" s="180"/>
      <c r="K42" s="187"/>
      <c r="L42" s="187"/>
      <c r="M42" s="230"/>
      <c r="N42" s="230"/>
      <c r="O42" s="235" t="b">
        <v>1</v>
      </c>
      <c r="P42" s="84" t="b">
        <v>0</v>
      </c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</row>
    <row r="43" spans="1:27" ht="15" x14ac:dyDescent="0.25">
      <c r="A43" s="171"/>
      <c r="B43" s="183"/>
      <c r="C43" s="173" t="s">
        <v>416</v>
      </c>
      <c r="D43" s="183" t="s">
        <v>56</v>
      </c>
      <c r="E43" s="233" t="s">
        <v>620</v>
      </c>
      <c r="F43" s="183"/>
      <c r="G43" s="183" t="s">
        <v>466</v>
      </c>
      <c r="H43" s="234">
        <v>650000</v>
      </c>
      <c r="I43" s="234"/>
      <c r="J43" s="180"/>
      <c r="K43" s="187"/>
      <c r="L43" s="187"/>
      <c r="M43" s="230"/>
      <c r="N43" s="230"/>
      <c r="O43" s="235" t="b">
        <v>1</v>
      </c>
      <c r="P43" s="84" t="b">
        <v>0</v>
      </c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</row>
    <row r="44" spans="1:27" ht="15" x14ac:dyDescent="0.25">
      <c r="A44" s="171"/>
      <c r="B44" s="183"/>
      <c r="C44" s="173" t="s">
        <v>416</v>
      </c>
      <c r="D44" s="183" t="s">
        <v>621</v>
      </c>
      <c r="E44" s="233" t="s">
        <v>599</v>
      </c>
      <c r="F44" s="183"/>
      <c r="G44" s="183" t="s">
        <v>466</v>
      </c>
      <c r="H44" s="234">
        <v>1043000</v>
      </c>
      <c r="I44" s="234"/>
      <c r="J44" s="180"/>
      <c r="K44" s="187"/>
      <c r="L44" s="187"/>
      <c r="M44" s="230"/>
      <c r="N44" s="230"/>
      <c r="O44" s="235" t="b">
        <v>1</v>
      </c>
      <c r="P44" s="84" t="b">
        <v>0</v>
      </c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</row>
    <row r="45" spans="1:27" ht="15" x14ac:dyDescent="0.25">
      <c r="A45" s="171"/>
      <c r="B45" s="183"/>
      <c r="C45" s="173" t="s">
        <v>622</v>
      </c>
      <c r="D45" s="183" t="s">
        <v>56</v>
      </c>
      <c r="E45" s="233" t="s">
        <v>612</v>
      </c>
      <c r="F45" s="183"/>
      <c r="G45" s="183" t="s">
        <v>466</v>
      </c>
      <c r="H45" s="234">
        <v>750000</v>
      </c>
      <c r="I45" s="234"/>
      <c r="J45" s="180"/>
      <c r="K45" s="187"/>
      <c r="L45" s="187"/>
      <c r="M45" s="230"/>
      <c r="N45" s="230"/>
      <c r="O45" s="235" t="b">
        <v>1</v>
      </c>
      <c r="P45" s="84" t="b">
        <v>0</v>
      </c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</row>
    <row r="46" spans="1:27" ht="15" x14ac:dyDescent="0.25">
      <c r="A46" s="171"/>
      <c r="B46" s="183"/>
      <c r="C46" s="173" t="s">
        <v>622</v>
      </c>
      <c r="D46" s="183" t="s">
        <v>543</v>
      </c>
      <c r="E46" s="233" t="s">
        <v>544</v>
      </c>
      <c r="F46" s="183"/>
      <c r="G46" s="183" t="s">
        <v>466</v>
      </c>
      <c r="H46" s="234">
        <v>200000</v>
      </c>
      <c r="I46" s="234"/>
      <c r="J46" s="180"/>
      <c r="K46" s="187"/>
      <c r="L46" s="187"/>
      <c r="M46" s="230"/>
      <c r="N46" s="230"/>
      <c r="O46" s="235" t="b">
        <v>1</v>
      </c>
      <c r="P46" s="84" t="b">
        <v>0</v>
      </c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</row>
    <row r="47" spans="1:27" ht="15" x14ac:dyDescent="0.25">
      <c r="A47" s="171"/>
      <c r="B47" s="183"/>
      <c r="C47" s="173" t="s">
        <v>362</v>
      </c>
      <c r="D47" s="183" t="s">
        <v>56</v>
      </c>
      <c r="E47" s="233" t="s">
        <v>623</v>
      </c>
      <c r="F47" s="183"/>
      <c r="G47" s="183" t="s">
        <v>466</v>
      </c>
      <c r="H47" s="234">
        <v>1300000</v>
      </c>
      <c r="I47" s="234"/>
      <c r="J47" s="180"/>
      <c r="K47" s="187"/>
      <c r="L47" s="187"/>
      <c r="M47" s="230"/>
      <c r="N47" s="230"/>
      <c r="O47" s="235" t="b">
        <v>1</v>
      </c>
      <c r="P47" s="84" t="b">
        <v>0</v>
      </c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</row>
    <row r="48" spans="1:27" ht="15" x14ac:dyDescent="0.25">
      <c r="A48" s="171"/>
      <c r="B48" s="183"/>
      <c r="C48" s="173" t="s">
        <v>624</v>
      </c>
      <c r="D48" s="183" t="s">
        <v>56</v>
      </c>
      <c r="E48" s="233" t="s">
        <v>625</v>
      </c>
      <c r="F48" s="183"/>
      <c r="G48" s="183" t="s">
        <v>466</v>
      </c>
      <c r="H48" s="234">
        <v>750000</v>
      </c>
      <c r="I48" s="234"/>
      <c r="J48" s="180"/>
      <c r="K48" s="187"/>
      <c r="L48" s="187"/>
      <c r="M48" s="230"/>
      <c r="N48" s="230"/>
      <c r="O48" s="235" t="b">
        <v>1</v>
      </c>
      <c r="P48" s="84" t="b">
        <v>0</v>
      </c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</row>
    <row r="49" spans="1:27" ht="15" x14ac:dyDescent="0.25">
      <c r="A49" s="171"/>
      <c r="B49" s="189">
        <v>46095</v>
      </c>
      <c r="C49" s="173" t="s">
        <v>626</v>
      </c>
      <c r="D49" s="183" t="s">
        <v>19</v>
      </c>
      <c r="E49" s="214"/>
      <c r="F49" s="183"/>
      <c r="G49" s="183" t="s">
        <v>466</v>
      </c>
      <c r="H49" s="234">
        <v>150000</v>
      </c>
      <c r="I49" s="234"/>
      <c r="J49" s="180"/>
      <c r="K49" s="187"/>
      <c r="L49" s="187"/>
      <c r="M49" s="230"/>
      <c r="N49" s="230"/>
      <c r="O49" s="235" t="b">
        <v>1</v>
      </c>
      <c r="P49" s="84" t="b">
        <v>1</v>
      </c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</row>
    <row r="50" spans="1:27" ht="15" x14ac:dyDescent="0.25">
      <c r="A50" s="171"/>
      <c r="B50" s="189">
        <v>46096</v>
      </c>
      <c r="C50" s="173" t="s">
        <v>627</v>
      </c>
      <c r="D50" s="183" t="s">
        <v>19</v>
      </c>
      <c r="E50" s="214"/>
      <c r="F50" s="183"/>
      <c r="G50" s="183" t="s">
        <v>466</v>
      </c>
      <c r="H50" s="234">
        <v>150000</v>
      </c>
      <c r="I50" s="234"/>
      <c r="J50" s="180"/>
      <c r="K50" s="187"/>
      <c r="L50" s="187"/>
      <c r="M50" s="230"/>
      <c r="N50" s="230"/>
      <c r="O50" s="235" t="b">
        <v>1</v>
      </c>
      <c r="P50" s="84" t="b">
        <v>1</v>
      </c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</row>
    <row r="51" spans="1:27" ht="15" x14ac:dyDescent="0.25">
      <c r="A51" s="171"/>
      <c r="B51" s="189">
        <v>46097</v>
      </c>
      <c r="C51" s="173" t="s">
        <v>628</v>
      </c>
      <c r="D51" s="183" t="s">
        <v>106</v>
      </c>
      <c r="E51" s="214" t="s">
        <v>629</v>
      </c>
      <c r="F51" s="183"/>
      <c r="G51" s="183" t="s">
        <v>466</v>
      </c>
      <c r="H51" s="234">
        <v>3000000</v>
      </c>
      <c r="I51" s="234"/>
      <c r="J51" s="180"/>
      <c r="K51" s="187"/>
      <c r="L51" s="187"/>
      <c r="M51" s="230"/>
      <c r="N51" s="230"/>
      <c r="O51" s="235" t="b">
        <v>1</v>
      </c>
      <c r="P51" s="84" t="b">
        <v>0</v>
      </c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</row>
    <row r="52" spans="1:27" ht="15" x14ac:dyDescent="0.25">
      <c r="A52" s="171"/>
      <c r="B52" s="189"/>
      <c r="C52" s="173" t="s">
        <v>628</v>
      </c>
      <c r="D52" s="183" t="s">
        <v>56</v>
      </c>
      <c r="E52" s="233" t="s">
        <v>630</v>
      </c>
      <c r="F52" s="183"/>
      <c r="G52" s="183" t="s">
        <v>466</v>
      </c>
      <c r="H52" s="234">
        <v>1300000</v>
      </c>
      <c r="I52" s="234"/>
      <c r="J52" s="180"/>
      <c r="K52" s="187"/>
      <c r="L52" s="187"/>
      <c r="M52" s="230"/>
      <c r="N52" s="230"/>
      <c r="O52" s="235" t="b">
        <v>1</v>
      </c>
      <c r="P52" s="84" t="b">
        <v>0</v>
      </c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</row>
    <row r="53" spans="1:27" ht="15" x14ac:dyDescent="0.25">
      <c r="A53" s="171"/>
      <c r="B53" s="189"/>
      <c r="C53" s="173" t="s">
        <v>631</v>
      </c>
      <c r="D53" s="183" t="s">
        <v>19</v>
      </c>
      <c r="E53" s="190"/>
      <c r="F53" s="183"/>
      <c r="G53" s="183" t="s">
        <v>466</v>
      </c>
      <c r="H53" s="234">
        <v>150000</v>
      </c>
      <c r="I53" s="234"/>
      <c r="J53" s="180"/>
      <c r="K53" s="187"/>
      <c r="L53" s="187"/>
      <c r="M53" s="230"/>
      <c r="N53" s="230"/>
      <c r="O53" s="235" t="b">
        <v>1</v>
      </c>
      <c r="P53" s="84" t="b">
        <v>0</v>
      </c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</row>
    <row r="54" spans="1:27" ht="15" x14ac:dyDescent="0.25">
      <c r="A54" s="171"/>
      <c r="B54" s="189">
        <v>46109</v>
      </c>
      <c r="C54" s="173" t="s">
        <v>632</v>
      </c>
      <c r="D54" s="183" t="s">
        <v>19</v>
      </c>
      <c r="E54" s="190"/>
      <c r="F54" s="183"/>
      <c r="G54" s="183" t="s">
        <v>466</v>
      </c>
      <c r="H54" s="234">
        <v>150000</v>
      </c>
      <c r="I54" s="234"/>
      <c r="J54" s="180"/>
      <c r="K54" s="187"/>
      <c r="L54" s="187"/>
      <c r="M54" s="230"/>
      <c r="N54" s="230"/>
      <c r="O54" s="235" t="b">
        <v>1</v>
      </c>
      <c r="P54" s="84" t="b">
        <v>1</v>
      </c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</row>
    <row r="55" spans="1:27" ht="15" x14ac:dyDescent="0.25">
      <c r="A55" s="171"/>
      <c r="B55" s="189"/>
      <c r="C55" s="173" t="s">
        <v>611</v>
      </c>
      <c r="D55" s="183" t="s">
        <v>56</v>
      </c>
      <c r="E55" s="233" t="s">
        <v>613</v>
      </c>
      <c r="F55" s="183"/>
      <c r="G55" s="183" t="s">
        <v>466</v>
      </c>
      <c r="H55" s="234">
        <v>750000</v>
      </c>
      <c r="I55" s="234"/>
      <c r="J55" s="180"/>
      <c r="K55" s="187"/>
      <c r="L55" s="187"/>
      <c r="M55" s="230"/>
      <c r="N55" s="230"/>
      <c r="O55" s="235" t="b">
        <v>1</v>
      </c>
      <c r="P55" s="84" t="b">
        <v>0</v>
      </c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</row>
    <row r="56" spans="1:27" ht="15" x14ac:dyDescent="0.25">
      <c r="A56" s="171"/>
      <c r="B56" s="189">
        <v>46111</v>
      </c>
      <c r="C56" s="173" t="s">
        <v>350</v>
      </c>
      <c r="D56" s="183" t="s">
        <v>56</v>
      </c>
      <c r="E56" s="233" t="s">
        <v>596</v>
      </c>
      <c r="F56" s="183"/>
      <c r="G56" s="183" t="s">
        <v>466</v>
      </c>
      <c r="H56" s="234">
        <v>650000</v>
      </c>
      <c r="I56" s="234"/>
      <c r="J56" s="180"/>
      <c r="K56" s="187"/>
      <c r="L56" s="187"/>
      <c r="M56" s="230"/>
      <c r="N56" s="230"/>
      <c r="O56" s="235" t="b">
        <v>1</v>
      </c>
      <c r="P56" s="84" t="b">
        <v>0</v>
      </c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1:27" ht="15" x14ac:dyDescent="0.25">
      <c r="A57" s="171"/>
      <c r="B57" s="189">
        <v>46112</v>
      </c>
      <c r="C57" s="173" t="s">
        <v>352</v>
      </c>
      <c r="D57" s="183" t="s">
        <v>56</v>
      </c>
      <c r="E57" s="233" t="s">
        <v>613</v>
      </c>
      <c r="F57" s="183"/>
      <c r="G57" s="183" t="s">
        <v>466</v>
      </c>
      <c r="H57" s="234">
        <v>750000</v>
      </c>
      <c r="I57" s="234"/>
      <c r="J57" s="180"/>
      <c r="K57" s="187"/>
      <c r="L57" s="187"/>
      <c r="M57" s="230"/>
      <c r="N57" s="230"/>
      <c r="O57" s="235" t="b">
        <v>1</v>
      </c>
      <c r="P57" s="84" t="b">
        <v>0</v>
      </c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</row>
    <row r="58" spans="1:27" ht="15" x14ac:dyDescent="0.25">
      <c r="A58" s="171"/>
      <c r="B58" s="236"/>
      <c r="C58" s="30" t="s">
        <v>633</v>
      </c>
      <c r="D58" s="31" t="s">
        <v>126</v>
      </c>
      <c r="E58" s="237"/>
      <c r="F58" s="31"/>
      <c r="G58" s="31" t="s">
        <v>466</v>
      </c>
      <c r="H58" s="111"/>
      <c r="I58" s="111"/>
      <c r="J58" s="34"/>
      <c r="K58" s="158"/>
      <c r="L58" s="158"/>
      <c r="M58" s="111">
        <v>5185000</v>
      </c>
      <c r="N58" s="37"/>
      <c r="O58" s="238" t="b">
        <v>1</v>
      </c>
      <c r="P58" s="197" t="b">
        <v>0</v>
      </c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</row>
    <row r="59" spans="1:27" ht="15" x14ac:dyDescent="0.25">
      <c r="A59" s="171"/>
      <c r="B59" s="236"/>
      <c r="C59" s="85" t="s">
        <v>634</v>
      </c>
      <c r="D59" s="31" t="s">
        <v>126</v>
      </c>
      <c r="E59" s="237"/>
      <c r="F59" s="31"/>
      <c r="G59" s="31" t="s">
        <v>466</v>
      </c>
      <c r="H59" s="111"/>
      <c r="I59" s="111"/>
      <c r="J59" s="34"/>
      <c r="K59" s="158"/>
      <c r="L59" s="158"/>
      <c r="M59" s="111">
        <v>1433000</v>
      </c>
      <c r="N59" s="37"/>
      <c r="O59" s="238" t="b">
        <v>1</v>
      </c>
      <c r="P59" s="238" t="b">
        <v>0</v>
      </c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</row>
    <row r="60" spans="1:27" ht="15" x14ac:dyDescent="0.25">
      <c r="A60" s="171"/>
      <c r="B60" s="236"/>
      <c r="C60" s="85" t="s">
        <v>635</v>
      </c>
      <c r="D60" s="31" t="s">
        <v>126</v>
      </c>
      <c r="E60" s="237"/>
      <c r="F60" s="31"/>
      <c r="G60" s="31" t="s">
        <v>466</v>
      </c>
      <c r="H60" s="111"/>
      <c r="I60" s="111"/>
      <c r="J60" s="34"/>
      <c r="K60" s="158"/>
      <c r="L60" s="158"/>
      <c r="M60" s="111">
        <v>465000</v>
      </c>
      <c r="N60" s="37"/>
      <c r="O60" s="238" t="b">
        <v>1</v>
      </c>
      <c r="P60" s="238" t="b">
        <v>0</v>
      </c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</row>
    <row r="61" spans="1:27" ht="15" x14ac:dyDescent="0.25">
      <c r="B61" s="316" t="s">
        <v>34</v>
      </c>
      <c r="C61" s="303"/>
      <c r="D61" s="304"/>
      <c r="E61" s="317" t="s">
        <v>35</v>
      </c>
      <c r="F61" s="303"/>
      <c r="G61" s="304"/>
    </row>
    <row r="62" spans="1:27" ht="15" x14ac:dyDescent="0.25">
      <c r="B62" s="287" t="s">
        <v>36</v>
      </c>
      <c r="C62" s="288"/>
      <c r="D62" s="239">
        <f>SUM(H8+H9+H10+H11+H13+H22+H23+H25+H26+H28+H30+H32+H34+H35+H36+H38+H40+H43+H45+H47+H48+H52+H55+H56+H57)</f>
        <v>27575000</v>
      </c>
      <c r="E62" s="289" t="s">
        <v>470</v>
      </c>
      <c r="F62" s="290"/>
      <c r="G62" s="240">
        <v>0</v>
      </c>
    </row>
    <row r="63" spans="1:27" ht="15" x14ac:dyDescent="0.25">
      <c r="B63" s="280" t="s">
        <v>38</v>
      </c>
      <c r="C63" s="281"/>
      <c r="D63" s="241">
        <f>SUM(H12)</f>
        <v>200000</v>
      </c>
      <c r="E63" s="280" t="s">
        <v>39</v>
      </c>
      <c r="F63" s="281"/>
      <c r="G63" s="240">
        <v>0</v>
      </c>
    </row>
    <row r="64" spans="1:27" ht="15" x14ac:dyDescent="0.25">
      <c r="B64" s="280" t="s">
        <v>40</v>
      </c>
      <c r="C64" s="281"/>
      <c r="D64" s="242">
        <v>0</v>
      </c>
      <c r="E64" s="289" t="s">
        <v>37</v>
      </c>
      <c r="F64" s="290"/>
      <c r="G64" s="240">
        <f>SUM(M17+M18+M19+M20+M58+M59+M60)</f>
        <v>11299500</v>
      </c>
    </row>
    <row r="65" spans="2:7" ht="15" x14ac:dyDescent="0.25">
      <c r="B65" s="280" t="s">
        <v>42</v>
      </c>
      <c r="C65" s="281"/>
      <c r="D65" s="45">
        <f>SUM(H15+H33+H42+H51)</f>
        <v>3700000</v>
      </c>
      <c r="E65" s="280" t="s">
        <v>41</v>
      </c>
      <c r="F65" s="281"/>
      <c r="G65" s="243">
        <v>25559141</v>
      </c>
    </row>
    <row r="66" spans="2:7" ht="15" x14ac:dyDescent="0.25">
      <c r="B66" s="280" t="s">
        <v>492</v>
      </c>
      <c r="C66" s="281"/>
      <c r="D66" s="242">
        <v>0</v>
      </c>
      <c r="E66" s="296" t="s">
        <v>589</v>
      </c>
      <c r="F66" s="292"/>
      <c r="G66" s="243">
        <v>0</v>
      </c>
    </row>
    <row r="67" spans="2:7" ht="15" x14ac:dyDescent="0.25">
      <c r="B67" s="296" t="s">
        <v>519</v>
      </c>
      <c r="C67" s="292"/>
      <c r="D67" s="194">
        <v>0</v>
      </c>
      <c r="E67" s="296"/>
      <c r="F67" s="292"/>
      <c r="G67" s="46"/>
    </row>
    <row r="68" spans="2:7" ht="15" x14ac:dyDescent="0.25">
      <c r="B68" s="296" t="s">
        <v>636</v>
      </c>
      <c r="C68" s="292"/>
      <c r="D68" s="194">
        <f>SUM(H14+H44)</f>
        <v>2086000</v>
      </c>
      <c r="E68" s="296"/>
      <c r="F68" s="292"/>
      <c r="G68" s="46"/>
    </row>
    <row r="69" spans="2:7" ht="15" x14ac:dyDescent="0.25">
      <c r="B69" s="299" t="s">
        <v>72</v>
      </c>
      <c r="C69" s="300"/>
      <c r="D69" s="119">
        <v>21572529</v>
      </c>
      <c r="E69" s="296"/>
      <c r="F69" s="292"/>
      <c r="G69" s="46"/>
    </row>
    <row r="70" spans="2:7" ht="15" x14ac:dyDescent="0.25">
      <c r="B70" s="302" t="s">
        <v>44</v>
      </c>
      <c r="C70" s="303"/>
      <c r="D70" s="47">
        <f>SUM(D62:D68)</f>
        <v>33561000</v>
      </c>
      <c r="E70" s="282" t="s">
        <v>45</v>
      </c>
      <c r="F70" s="274"/>
      <c r="G70" s="48">
        <f>SUM(G62:G69)</f>
        <v>36858641</v>
      </c>
    </row>
    <row r="71" spans="2:7" ht="15" x14ac:dyDescent="0.25">
      <c r="B71" s="264" t="s">
        <v>46</v>
      </c>
      <c r="C71" s="265"/>
      <c r="D71" s="265"/>
      <c r="E71" s="265"/>
      <c r="F71" s="265"/>
      <c r="G71" s="266"/>
    </row>
    <row r="72" spans="2:7" ht="12.75" x14ac:dyDescent="0.2">
      <c r="B72" s="275"/>
      <c r="C72" s="268"/>
      <c r="D72" s="276">
        <v>0</v>
      </c>
      <c r="E72" s="265"/>
      <c r="F72" s="265"/>
      <c r="G72" s="266"/>
    </row>
    <row r="73" spans="2:7" ht="15" x14ac:dyDescent="0.25">
      <c r="B73" s="264" t="s">
        <v>48</v>
      </c>
      <c r="C73" s="265"/>
      <c r="D73" s="265"/>
      <c r="E73" s="265"/>
      <c r="F73" s="265"/>
      <c r="G73" s="266"/>
    </row>
    <row r="74" spans="2:7" ht="15" x14ac:dyDescent="0.25">
      <c r="B74" s="277" t="s">
        <v>494</v>
      </c>
      <c r="C74" s="268"/>
      <c r="D74" s="278">
        <v>0</v>
      </c>
      <c r="E74" s="265"/>
      <c r="F74" s="265"/>
      <c r="G74" s="266"/>
    </row>
    <row r="75" spans="2:7" ht="15" x14ac:dyDescent="0.25">
      <c r="B75" s="296"/>
      <c r="C75" s="292"/>
      <c r="D75" s="297"/>
      <c r="E75" s="294"/>
      <c r="F75" s="294"/>
      <c r="G75" s="295"/>
    </row>
    <row r="76" spans="2:7" ht="15" x14ac:dyDescent="0.25">
      <c r="B76" s="296"/>
      <c r="C76" s="292"/>
      <c r="D76" s="297"/>
      <c r="E76" s="294"/>
      <c r="F76" s="294"/>
      <c r="G76" s="295"/>
    </row>
    <row r="77" spans="2:7" ht="15" x14ac:dyDescent="0.25">
      <c r="B77" s="314" t="s">
        <v>52</v>
      </c>
      <c r="C77" s="271"/>
      <c r="D77" s="312">
        <f>SUM(D74:G76)</f>
        <v>0</v>
      </c>
      <c r="E77" s="273"/>
      <c r="F77" s="273"/>
      <c r="G77" s="274"/>
    </row>
    <row r="78" spans="2:7" ht="15" x14ac:dyDescent="0.25">
      <c r="B78" s="313"/>
      <c r="C78" s="265"/>
      <c r="D78" s="265"/>
      <c r="E78" s="265"/>
      <c r="F78" s="265"/>
      <c r="G78" s="266"/>
    </row>
    <row r="79" spans="2:7" ht="15" x14ac:dyDescent="0.25">
      <c r="B79" s="267" t="s">
        <v>75</v>
      </c>
      <c r="C79" s="268"/>
      <c r="D79" s="279">
        <v>0</v>
      </c>
      <c r="E79" s="265"/>
      <c r="F79" s="265"/>
      <c r="G79" s="266"/>
    </row>
    <row r="80" spans="2:7" ht="15" x14ac:dyDescent="0.25">
      <c r="B80" s="267" t="s">
        <v>51</v>
      </c>
      <c r="C80" s="268"/>
      <c r="D80" s="269">
        <f>SUM(D72)</f>
        <v>0</v>
      </c>
      <c r="E80" s="265"/>
      <c r="F80" s="265"/>
      <c r="G80" s="266"/>
    </row>
    <row r="81" spans="1:7" ht="15" x14ac:dyDescent="0.25">
      <c r="B81" s="50" t="s">
        <v>194</v>
      </c>
      <c r="C81" s="51"/>
      <c r="D81" s="269">
        <f>SUM(D77)</f>
        <v>0</v>
      </c>
      <c r="E81" s="265"/>
      <c r="F81" s="265"/>
      <c r="G81" s="266"/>
    </row>
    <row r="82" spans="1:7" ht="15" x14ac:dyDescent="0.25">
      <c r="B82" s="270" t="s">
        <v>53</v>
      </c>
      <c r="C82" s="271"/>
      <c r="D82" s="272">
        <f>(D79+D80-D81)</f>
        <v>0</v>
      </c>
      <c r="E82" s="273"/>
      <c r="F82" s="273"/>
      <c r="G82" s="274"/>
    </row>
    <row r="84" spans="1:7" ht="12.75" x14ac:dyDescent="0.2">
      <c r="A84" s="97" t="s">
        <v>252</v>
      </c>
    </row>
  </sheetData>
  <mergeCells count="43">
    <mergeCell ref="M5:N5"/>
    <mergeCell ref="O5:O6"/>
    <mergeCell ref="P5:P6"/>
    <mergeCell ref="B61:D61"/>
    <mergeCell ref="E61:G61"/>
    <mergeCell ref="B62:C62"/>
    <mergeCell ref="B63:C63"/>
    <mergeCell ref="E62:F62"/>
    <mergeCell ref="E63:F63"/>
    <mergeCell ref="B64:C64"/>
    <mergeCell ref="E64:F64"/>
    <mergeCell ref="B65:C65"/>
    <mergeCell ref="E65:F65"/>
    <mergeCell ref="E66:F66"/>
    <mergeCell ref="E67:F67"/>
    <mergeCell ref="E68:F68"/>
    <mergeCell ref="E69:F69"/>
    <mergeCell ref="E70:F70"/>
    <mergeCell ref="B71:G71"/>
    <mergeCell ref="D72:G72"/>
    <mergeCell ref="B73:G73"/>
    <mergeCell ref="B72:C72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D81:G81"/>
    <mergeCell ref="D82:G82"/>
    <mergeCell ref="D74:G74"/>
    <mergeCell ref="D75:G75"/>
    <mergeCell ref="D76:G76"/>
    <mergeCell ref="D77:G77"/>
    <mergeCell ref="B78:G78"/>
    <mergeCell ref="D79:G79"/>
    <mergeCell ref="D80:G80"/>
    <mergeCell ref="B82:C82"/>
    <mergeCell ref="B79:C79"/>
    <mergeCell ref="B80:C80"/>
  </mergeCells>
  <dataValidations disablePrompts="1" count="4">
    <dataValidation type="list" allowBlank="1" sqref="D14" xr:uid="{00000000-0002-0000-1900-000000000000}">
      <formula1>"Pendaftaran,Herregistrasi,Konversi,Angsuran,KRS,Martikulasi,Biaya Cetak,Biaya Cuti,Operasional,Atribut,SGS,Dana Dinas,Seragam,Biaya Praktik,Asrama,PKMD &amp; KTI"</formula1>
    </dataValidation>
    <dataValidation type="list" allowBlank="1" sqref="G7:G60" xr:uid="{00000000-0002-0000-1900-000001000000}">
      <formula1>"TUNAI,BNI CV,GOPAY,BNI VA,PUSAT,KAS AKBID,BNI AKBID"</formula1>
    </dataValidation>
    <dataValidation type="list" allowBlank="1" sqref="D44" xr:uid="{00000000-0002-0000-1900-000002000000}">
      <formula1>"Pendaftaran,Herregistrasi,Konversi,Angsuran,KRS,Martikulasi,Biaya Cetak,Biaya Cuti,Operasional,Atribut,SGS,Dana Dinas,Seragam,Biaya Praktik,Asrama,Biaya PKMD &amp; KTI"</formula1>
    </dataValidation>
    <dataValidation type="list" allowBlank="1" sqref="D7:D13 D15:D43 D45:D60" xr:uid="{00000000-0002-0000-1900-000003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  <pageSetup paperSize="9" orientation="portrait" horizontalDpi="4294967292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2442-CA3A-4672-B04B-D46CB4327029}">
  <dimension ref="A3:C41"/>
  <sheetViews>
    <sheetView workbookViewId="0">
      <selection activeCell="A5" sqref="A5"/>
    </sheetView>
  </sheetViews>
  <sheetFormatPr defaultRowHeight="12.75" x14ac:dyDescent="0.2"/>
  <cols>
    <col min="1" max="1" width="73.5703125" bestFit="1" customWidth="1"/>
    <col min="2" max="2" width="16.7109375" bestFit="1" customWidth="1"/>
  </cols>
  <sheetData>
    <row r="3" spans="1:3" x14ac:dyDescent="0.2">
      <c r="A3" s="259" t="s">
        <v>672</v>
      </c>
      <c r="B3" t="s">
        <v>674</v>
      </c>
    </row>
    <row r="4" spans="1:3" x14ac:dyDescent="0.2">
      <c r="A4" s="260" t="s">
        <v>56</v>
      </c>
      <c r="B4" s="261">
        <v>8325000</v>
      </c>
    </row>
    <row r="5" spans="1:3" x14ac:dyDescent="0.2">
      <c r="A5" s="262" t="s">
        <v>647</v>
      </c>
      <c r="B5" s="261">
        <v>750000</v>
      </c>
      <c r="C5" s="254" t="s">
        <v>676</v>
      </c>
    </row>
    <row r="6" spans="1:3" x14ac:dyDescent="0.2">
      <c r="A6" s="262" t="s">
        <v>440</v>
      </c>
      <c r="B6" s="261">
        <v>675000</v>
      </c>
      <c r="C6" s="254" t="s">
        <v>676</v>
      </c>
    </row>
    <row r="7" spans="1:3" x14ac:dyDescent="0.2">
      <c r="A7" s="262" t="s">
        <v>648</v>
      </c>
      <c r="B7" s="261">
        <v>1000000</v>
      </c>
      <c r="C7" s="254" t="s">
        <v>681</v>
      </c>
    </row>
    <row r="8" spans="1:3" x14ac:dyDescent="0.2">
      <c r="A8" s="262" t="s">
        <v>650</v>
      </c>
      <c r="B8" s="261">
        <v>500000</v>
      </c>
      <c r="C8" s="254" t="s">
        <v>683</v>
      </c>
    </row>
    <row r="9" spans="1:3" x14ac:dyDescent="0.2">
      <c r="A9" s="262" t="s">
        <v>343</v>
      </c>
      <c r="B9" s="261">
        <v>650000</v>
      </c>
      <c r="C9" s="254" t="s">
        <v>676</v>
      </c>
    </row>
    <row r="10" spans="1:3" x14ac:dyDescent="0.2">
      <c r="A10" s="262" t="s">
        <v>320</v>
      </c>
      <c r="B10" s="261">
        <v>750000</v>
      </c>
      <c r="C10" s="254" t="s">
        <v>676</v>
      </c>
    </row>
    <row r="11" spans="1:3" x14ac:dyDescent="0.2">
      <c r="A11" s="262" t="s">
        <v>639</v>
      </c>
      <c r="B11" s="261">
        <v>650000</v>
      </c>
      <c r="C11" s="254" t="s">
        <v>676</v>
      </c>
    </row>
    <row r="12" spans="1:3" x14ac:dyDescent="0.2">
      <c r="A12" s="262" t="s">
        <v>353</v>
      </c>
      <c r="B12" s="261">
        <v>750000</v>
      </c>
      <c r="C12" s="254" t="s">
        <v>676</v>
      </c>
    </row>
    <row r="13" spans="1:3" x14ac:dyDescent="0.2">
      <c r="A13" s="262" t="s">
        <v>365</v>
      </c>
      <c r="B13" s="261">
        <v>650000</v>
      </c>
      <c r="C13" s="254" t="s">
        <v>676</v>
      </c>
    </row>
    <row r="14" spans="1:3" x14ac:dyDescent="0.2">
      <c r="A14" s="262" t="s">
        <v>652</v>
      </c>
      <c r="B14" s="261">
        <v>1950000</v>
      </c>
      <c r="C14" s="254" t="s">
        <v>676</v>
      </c>
    </row>
    <row r="15" spans="1:3" x14ac:dyDescent="0.2">
      <c r="A15" s="260" t="s">
        <v>621</v>
      </c>
      <c r="B15" s="261">
        <v>1043000</v>
      </c>
    </row>
    <row r="16" spans="1:3" x14ac:dyDescent="0.2">
      <c r="A16" s="262" t="s">
        <v>652</v>
      </c>
      <c r="B16" s="261">
        <v>1043000</v>
      </c>
    </row>
    <row r="17" spans="1:2" x14ac:dyDescent="0.2">
      <c r="A17" s="260" t="s">
        <v>15</v>
      </c>
      <c r="B17" s="261">
        <v>200000</v>
      </c>
    </row>
    <row r="18" spans="1:2" x14ac:dyDescent="0.2">
      <c r="A18" s="262" t="s">
        <v>645</v>
      </c>
      <c r="B18" s="261">
        <v>200000</v>
      </c>
    </row>
    <row r="19" spans="1:2" x14ac:dyDescent="0.2">
      <c r="A19" s="260" t="s">
        <v>126</v>
      </c>
      <c r="B19" s="261"/>
    </row>
    <row r="20" spans="1:2" x14ac:dyDescent="0.2">
      <c r="A20" s="262" t="s">
        <v>657</v>
      </c>
      <c r="B20" s="261"/>
    </row>
    <row r="21" spans="1:2" x14ac:dyDescent="0.2">
      <c r="A21" s="262" t="s">
        <v>654</v>
      </c>
      <c r="B21" s="261"/>
    </row>
    <row r="22" spans="1:2" x14ac:dyDescent="0.2">
      <c r="A22" s="262" t="s">
        <v>642</v>
      </c>
      <c r="B22" s="261"/>
    </row>
    <row r="23" spans="1:2" x14ac:dyDescent="0.2">
      <c r="A23" s="262" t="s">
        <v>661</v>
      </c>
      <c r="B23" s="261"/>
    </row>
    <row r="24" spans="1:2" x14ac:dyDescent="0.2">
      <c r="A24" s="262" t="s">
        <v>660</v>
      </c>
      <c r="B24" s="261"/>
    </row>
    <row r="25" spans="1:2" x14ac:dyDescent="0.2">
      <c r="A25" s="262" t="s">
        <v>662</v>
      </c>
      <c r="B25" s="261"/>
    </row>
    <row r="26" spans="1:2" x14ac:dyDescent="0.2">
      <c r="A26" s="262" t="s">
        <v>643</v>
      </c>
      <c r="B26" s="261"/>
    </row>
    <row r="27" spans="1:2" x14ac:dyDescent="0.2">
      <c r="A27" s="262" t="s">
        <v>668</v>
      </c>
      <c r="B27" s="261"/>
    </row>
    <row r="28" spans="1:2" x14ac:dyDescent="0.2">
      <c r="A28" s="262" t="s">
        <v>665</v>
      </c>
      <c r="B28" s="261"/>
    </row>
    <row r="29" spans="1:2" x14ac:dyDescent="0.2">
      <c r="A29" s="262" t="s">
        <v>666</v>
      </c>
      <c r="B29" s="261"/>
    </row>
    <row r="30" spans="1:2" x14ac:dyDescent="0.2">
      <c r="A30" s="262" t="s">
        <v>667</v>
      </c>
      <c r="B30" s="261"/>
    </row>
    <row r="31" spans="1:2" x14ac:dyDescent="0.2">
      <c r="A31" s="262" t="s">
        <v>664</v>
      </c>
      <c r="B31" s="261"/>
    </row>
    <row r="32" spans="1:2" x14ac:dyDescent="0.2">
      <c r="A32" s="262" t="s">
        <v>669</v>
      </c>
      <c r="B32" s="261"/>
    </row>
    <row r="33" spans="1:2" x14ac:dyDescent="0.2">
      <c r="A33" s="262" t="s">
        <v>663</v>
      </c>
      <c r="B33" s="261"/>
    </row>
    <row r="34" spans="1:2" x14ac:dyDescent="0.2">
      <c r="A34" s="262" t="s">
        <v>659</v>
      </c>
      <c r="B34" s="261"/>
    </row>
    <row r="35" spans="1:2" x14ac:dyDescent="0.2">
      <c r="A35" s="260" t="s">
        <v>19</v>
      </c>
      <c r="B35" s="261">
        <v>150000</v>
      </c>
    </row>
    <row r="36" spans="1:2" x14ac:dyDescent="0.2">
      <c r="A36" s="262" t="s">
        <v>670</v>
      </c>
      <c r="B36" s="261">
        <v>150000</v>
      </c>
    </row>
    <row r="37" spans="1:2" x14ac:dyDescent="0.2">
      <c r="A37" s="260" t="s">
        <v>675</v>
      </c>
      <c r="B37" s="261">
        <v>900000</v>
      </c>
    </row>
    <row r="38" spans="1:2" x14ac:dyDescent="0.2">
      <c r="A38" s="262" t="s">
        <v>626</v>
      </c>
      <c r="B38" s="261">
        <v>300000</v>
      </c>
    </row>
    <row r="39" spans="1:2" x14ac:dyDescent="0.2">
      <c r="A39" s="262" t="s">
        <v>627</v>
      </c>
      <c r="B39" s="261">
        <v>600000</v>
      </c>
    </row>
    <row r="40" spans="1:2" x14ac:dyDescent="0.2">
      <c r="A40" s="262" t="s">
        <v>675</v>
      </c>
      <c r="B40" s="261"/>
    </row>
    <row r="41" spans="1:2" x14ac:dyDescent="0.2">
      <c r="A41" s="260" t="s">
        <v>673</v>
      </c>
      <c r="B41" s="261">
        <v>10618000</v>
      </c>
    </row>
  </sheetData>
  <pageMargins left="0.7" right="0.7" top="0.75" bottom="0.75" header="0.3" footer="0.3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O65"/>
  <sheetViews>
    <sheetView topLeftCell="A15" workbookViewId="0">
      <selection activeCell="D21" sqref="D21"/>
    </sheetView>
  </sheetViews>
  <sheetFormatPr defaultColWidth="12.5703125" defaultRowHeight="15.75" customHeight="1" x14ac:dyDescent="0.2"/>
  <cols>
    <col min="2" max="2" width="16.42578125" customWidth="1"/>
    <col min="3" max="3" width="33.7109375" customWidth="1"/>
    <col min="4" max="4" width="21.42578125" customWidth="1"/>
    <col min="5" max="5" width="25.140625" customWidth="1"/>
    <col min="6" max="6" width="22.7109375" customWidth="1"/>
    <col min="7" max="7" width="25.28515625" customWidth="1"/>
    <col min="8" max="8" width="24.28515625" customWidth="1"/>
    <col min="12" max="12" width="16.7109375" customWidth="1"/>
  </cols>
  <sheetData>
    <row r="1" spans="1:15" ht="15.75" customHeight="1" x14ac:dyDescent="0.3">
      <c r="A1" s="1"/>
      <c r="B1" s="2"/>
      <c r="D1" s="2"/>
      <c r="E1" s="52"/>
      <c r="G1" s="3" t="s">
        <v>0</v>
      </c>
      <c r="H1" s="2"/>
      <c r="I1" s="2"/>
      <c r="J1" s="2"/>
      <c r="K1" s="2"/>
      <c r="L1" s="2"/>
      <c r="M1" s="2"/>
      <c r="N1" s="4"/>
      <c r="O1" s="1"/>
    </row>
    <row r="2" spans="1:15" ht="15.75" customHeight="1" x14ac:dyDescent="0.3">
      <c r="A2" s="1"/>
      <c r="B2" s="5"/>
      <c r="D2" s="2"/>
      <c r="E2" s="52"/>
      <c r="G2" s="6" t="s">
        <v>520</v>
      </c>
      <c r="H2" s="2"/>
      <c r="I2" s="2"/>
      <c r="J2" s="2"/>
      <c r="K2" s="2"/>
      <c r="L2" s="2"/>
      <c r="M2" s="2"/>
      <c r="N2" s="4"/>
      <c r="O2" s="1"/>
    </row>
    <row r="3" spans="1:15" ht="15.75" customHeight="1" x14ac:dyDescent="0.3">
      <c r="A3" s="1"/>
      <c r="B3" s="5"/>
      <c r="D3" s="5"/>
      <c r="E3" s="52"/>
      <c r="G3" s="6" t="s">
        <v>637</v>
      </c>
      <c r="H3" s="5"/>
      <c r="I3" s="5"/>
      <c r="J3" s="5"/>
      <c r="K3" s="5"/>
      <c r="L3" s="5"/>
      <c r="M3" s="5"/>
      <c r="N3" s="1"/>
      <c r="O3" s="1"/>
    </row>
    <row r="4" spans="1:15" ht="15.75" customHeight="1" x14ac:dyDescent="0.25">
      <c r="A4" s="1"/>
      <c r="B4" s="5"/>
      <c r="C4" s="1"/>
      <c r="D4" s="5"/>
      <c r="E4" s="5"/>
      <c r="F4" s="5"/>
      <c r="G4" s="5"/>
      <c r="H4" s="5"/>
      <c r="I4" s="5"/>
      <c r="J4" s="5"/>
      <c r="K4" s="5"/>
      <c r="L4" s="121"/>
      <c r="M4" s="121"/>
      <c r="N4" s="1"/>
      <c r="O4" s="1"/>
    </row>
    <row r="5" spans="1:15" ht="15.75" customHeight="1" x14ac:dyDescent="0.25">
      <c r="A5" s="1"/>
      <c r="B5" s="8"/>
      <c r="C5" s="9"/>
      <c r="D5" s="10"/>
      <c r="E5" s="11" t="s">
        <v>3</v>
      </c>
      <c r="F5" s="10"/>
      <c r="G5" s="10"/>
      <c r="H5" s="10"/>
      <c r="I5" s="10"/>
      <c r="J5" s="26"/>
      <c r="K5" s="26"/>
      <c r="L5" s="311" t="s">
        <v>4</v>
      </c>
      <c r="M5" s="281"/>
      <c r="N5" s="283"/>
      <c r="O5" s="315" t="s">
        <v>497</v>
      </c>
    </row>
    <row r="6" spans="1:15" ht="30" x14ac:dyDescent="0.2">
      <c r="A6" s="146"/>
      <c r="B6" s="147" t="s">
        <v>5</v>
      </c>
      <c r="C6" s="148" t="s">
        <v>6</v>
      </c>
      <c r="D6" s="147" t="s">
        <v>7</v>
      </c>
      <c r="E6" s="147" t="s">
        <v>8</v>
      </c>
      <c r="F6" s="147" t="s">
        <v>9</v>
      </c>
      <c r="G6" s="148" t="s">
        <v>10</v>
      </c>
      <c r="H6" s="147" t="s">
        <v>11</v>
      </c>
      <c r="I6" s="147" t="s">
        <v>12</v>
      </c>
      <c r="J6" s="148" t="s">
        <v>454</v>
      </c>
      <c r="K6" s="149" t="s">
        <v>455</v>
      </c>
      <c r="L6" s="150" t="s">
        <v>13</v>
      </c>
      <c r="M6" s="151" t="s">
        <v>456</v>
      </c>
      <c r="N6" s="284"/>
      <c r="O6" s="284"/>
    </row>
    <row r="7" spans="1:15" ht="15.75" customHeight="1" x14ac:dyDescent="0.25">
      <c r="B7" s="19" t="s">
        <v>638</v>
      </c>
      <c r="C7" s="96" t="s">
        <v>639</v>
      </c>
      <c r="D7" s="113" t="s">
        <v>56</v>
      </c>
      <c r="E7" s="214" t="s">
        <v>640</v>
      </c>
      <c r="F7" s="113"/>
      <c r="G7" s="113" t="s">
        <v>466</v>
      </c>
      <c r="H7" s="61">
        <v>650000</v>
      </c>
      <c r="I7" s="59"/>
      <c r="J7" s="244"/>
      <c r="K7" s="244"/>
      <c r="L7" s="64"/>
      <c r="M7" s="64"/>
      <c r="N7" s="245" t="b">
        <v>1</v>
      </c>
      <c r="O7" s="245" t="b">
        <v>0</v>
      </c>
    </row>
    <row r="8" spans="1:15" ht="15.75" customHeight="1" x14ac:dyDescent="0.25">
      <c r="B8" s="19" t="s">
        <v>641</v>
      </c>
      <c r="C8" s="96" t="s">
        <v>440</v>
      </c>
      <c r="D8" s="113" t="s">
        <v>56</v>
      </c>
      <c r="E8" s="214" t="s">
        <v>625</v>
      </c>
      <c r="F8" s="113"/>
      <c r="G8" s="113" t="s">
        <v>466</v>
      </c>
      <c r="H8" s="61">
        <v>675000</v>
      </c>
      <c r="I8" s="59"/>
      <c r="J8" s="244"/>
      <c r="K8" s="244"/>
      <c r="L8" s="64"/>
      <c r="M8" s="64"/>
      <c r="N8" s="245" t="b">
        <v>1</v>
      </c>
      <c r="O8" s="245" t="b">
        <v>0</v>
      </c>
    </row>
    <row r="9" spans="1:15" ht="15.75" customHeight="1" x14ac:dyDescent="0.25">
      <c r="B9" s="246"/>
      <c r="C9" s="199" t="s">
        <v>642</v>
      </c>
      <c r="D9" s="246" t="s">
        <v>126</v>
      </c>
      <c r="E9" s="221"/>
      <c r="F9" s="246"/>
      <c r="G9" s="246" t="s">
        <v>466</v>
      </c>
      <c r="H9" s="247"/>
      <c r="I9" s="248"/>
      <c r="J9" s="249"/>
      <c r="K9" s="249"/>
      <c r="L9" s="225">
        <v>1750000</v>
      </c>
      <c r="M9" s="225"/>
      <c r="N9" s="250" t="b">
        <v>1</v>
      </c>
      <c r="O9" s="245" t="b">
        <v>0</v>
      </c>
    </row>
    <row r="10" spans="1:15" ht="15.75" customHeight="1" x14ac:dyDescent="0.25">
      <c r="B10" s="246"/>
      <c r="C10" s="251" t="s">
        <v>643</v>
      </c>
      <c r="D10" s="246" t="s">
        <v>126</v>
      </c>
      <c r="E10" s="221"/>
      <c r="F10" s="246"/>
      <c r="G10" s="246" t="s">
        <v>466</v>
      </c>
      <c r="H10" s="247"/>
      <c r="I10" s="248"/>
      <c r="J10" s="249"/>
      <c r="K10" s="249"/>
      <c r="L10" s="225">
        <v>1330000</v>
      </c>
      <c r="M10" s="225"/>
      <c r="N10" s="250" t="b">
        <v>1</v>
      </c>
      <c r="O10" s="245" t="b">
        <v>0</v>
      </c>
    </row>
    <row r="11" spans="1:15" ht="15.75" customHeight="1" x14ac:dyDescent="0.25">
      <c r="B11" s="19" t="s">
        <v>644</v>
      </c>
      <c r="C11" s="96" t="s">
        <v>645</v>
      </c>
      <c r="D11" s="113" t="s">
        <v>15</v>
      </c>
      <c r="E11" s="190" t="s">
        <v>544</v>
      </c>
      <c r="F11" s="113"/>
      <c r="G11" s="113" t="s">
        <v>466</v>
      </c>
      <c r="H11" s="61">
        <v>200000</v>
      </c>
      <c r="I11" s="59"/>
      <c r="J11" s="244"/>
      <c r="K11" s="244"/>
      <c r="L11" s="64"/>
      <c r="M11" s="64"/>
      <c r="N11" s="245" t="b">
        <v>1</v>
      </c>
      <c r="O11" s="245" t="b">
        <v>0</v>
      </c>
    </row>
    <row r="12" spans="1:15" ht="15.75" customHeight="1" x14ac:dyDescent="0.25">
      <c r="B12" s="19" t="s">
        <v>646</v>
      </c>
      <c r="C12" s="96" t="s">
        <v>647</v>
      </c>
      <c r="D12" s="113" t="s">
        <v>56</v>
      </c>
      <c r="E12" s="214" t="s">
        <v>625</v>
      </c>
      <c r="F12" s="113"/>
      <c r="G12" s="113" t="s">
        <v>466</v>
      </c>
      <c r="H12" s="61">
        <v>750000</v>
      </c>
      <c r="I12" s="59"/>
      <c r="J12" s="244"/>
      <c r="K12" s="244"/>
      <c r="L12" s="64"/>
      <c r="M12" s="64"/>
      <c r="N12" s="245" t="b">
        <v>1</v>
      </c>
      <c r="O12" s="245" t="b">
        <v>0</v>
      </c>
    </row>
    <row r="13" spans="1:15" ht="15.75" customHeight="1" x14ac:dyDescent="0.25">
      <c r="B13" s="92"/>
      <c r="C13" s="96" t="s">
        <v>648</v>
      </c>
      <c r="D13" s="113" t="s">
        <v>56</v>
      </c>
      <c r="E13" s="214" t="s">
        <v>612</v>
      </c>
      <c r="F13" s="113" t="s">
        <v>649</v>
      </c>
      <c r="G13" s="113" t="s">
        <v>466</v>
      </c>
      <c r="H13" s="61">
        <v>550000</v>
      </c>
      <c r="I13" s="59"/>
      <c r="J13" s="244"/>
      <c r="K13" s="244"/>
      <c r="L13" s="64"/>
      <c r="M13" s="64"/>
      <c r="N13" s="245" t="b">
        <v>1</v>
      </c>
      <c r="O13" s="245" t="b">
        <v>0</v>
      </c>
    </row>
    <row r="14" spans="1:15" ht="15.75" customHeight="1" x14ac:dyDescent="0.25">
      <c r="B14" s="92"/>
      <c r="C14" s="96" t="s">
        <v>648</v>
      </c>
      <c r="D14" s="113" t="s">
        <v>56</v>
      </c>
      <c r="E14" s="214" t="s">
        <v>613</v>
      </c>
      <c r="F14" s="113"/>
      <c r="G14" s="113" t="s">
        <v>466</v>
      </c>
      <c r="H14" s="61">
        <v>450000</v>
      </c>
      <c r="I14" s="59"/>
      <c r="J14" s="244"/>
      <c r="K14" s="244"/>
      <c r="L14" s="64"/>
      <c r="M14" s="64"/>
      <c r="N14" s="245" t="b">
        <v>1</v>
      </c>
      <c r="O14" s="245" t="b">
        <v>0</v>
      </c>
    </row>
    <row r="15" spans="1:15" ht="15.75" customHeight="1" x14ac:dyDescent="0.25">
      <c r="B15" s="92"/>
      <c r="C15" s="96" t="s">
        <v>650</v>
      </c>
      <c r="D15" s="113" t="s">
        <v>56</v>
      </c>
      <c r="E15" s="214" t="s">
        <v>625</v>
      </c>
      <c r="F15" s="113" t="s">
        <v>27</v>
      </c>
      <c r="G15" s="113" t="s">
        <v>466</v>
      </c>
      <c r="H15" s="61">
        <v>500000</v>
      </c>
      <c r="I15" s="59"/>
      <c r="J15" s="244"/>
      <c r="K15" s="244"/>
      <c r="L15" s="64"/>
      <c r="M15" s="64"/>
      <c r="N15" s="245" t="b">
        <v>1</v>
      </c>
      <c r="O15" s="245" t="b">
        <v>0</v>
      </c>
    </row>
    <row r="16" spans="1:15" ht="15.75" customHeight="1" x14ac:dyDescent="0.25">
      <c r="B16" s="19" t="s">
        <v>651</v>
      </c>
      <c r="C16" s="96" t="s">
        <v>365</v>
      </c>
      <c r="D16" s="113" t="s">
        <v>56</v>
      </c>
      <c r="E16" s="214" t="s">
        <v>620</v>
      </c>
      <c r="F16" s="113"/>
      <c r="G16" s="113" t="s">
        <v>466</v>
      </c>
      <c r="H16" s="61">
        <v>650000</v>
      </c>
      <c r="I16" s="59"/>
      <c r="J16" s="244"/>
      <c r="K16" s="244"/>
      <c r="L16" s="64"/>
      <c r="M16" s="64"/>
      <c r="N16" s="245" t="b">
        <v>1</v>
      </c>
      <c r="O16" s="245" t="b">
        <v>0</v>
      </c>
    </row>
    <row r="17" spans="2:15" ht="15.75" customHeight="1" x14ac:dyDescent="0.25">
      <c r="B17" s="92"/>
      <c r="C17" s="96" t="s">
        <v>652</v>
      </c>
      <c r="D17" s="113" t="s">
        <v>56</v>
      </c>
      <c r="E17" s="214" t="s">
        <v>620</v>
      </c>
      <c r="F17" s="113"/>
      <c r="G17" s="113" t="s">
        <v>466</v>
      </c>
      <c r="H17" s="61">
        <v>650000</v>
      </c>
      <c r="I17" s="59"/>
      <c r="J17" s="244"/>
      <c r="K17" s="244"/>
      <c r="L17" s="64"/>
      <c r="M17" s="64"/>
      <c r="N17" s="245" t="b">
        <v>1</v>
      </c>
      <c r="O17" s="245" t="b">
        <v>0</v>
      </c>
    </row>
    <row r="18" spans="2:15" ht="15.75" customHeight="1" x14ac:dyDescent="0.25">
      <c r="B18" s="92"/>
      <c r="C18" s="96" t="s">
        <v>652</v>
      </c>
      <c r="D18" s="113" t="s">
        <v>56</v>
      </c>
      <c r="E18" s="214" t="s">
        <v>653</v>
      </c>
      <c r="F18" s="113"/>
      <c r="G18" s="113" t="s">
        <v>466</v>
      </c>
      <c r="H18" s="61">
        <v>1300000</v>
      </c>
      <c r="I18" s="59"/>
      <c r="J18" s="244"/>
      <c r="K18" s="244"/>
      <c r="L18" s="64"/>
      <c r="M18" s="64"/>
      <c r="N18" s="245" t="b">
        <v>1</v>
      </c>
      <c r="O18" s="245" t="b">
        <v>0</v>
      </c>
    </row>
    <row r="19" spans="2:15" ht="15.75" customHeight="1" x14ac:dyDescent="0.25">
      <c r="B19" s="92"/>
      <c r="C19" s="96" t="s">
        <v>652</v>
      </c>
      <c r="D19" s="113" t="s">
        <v>621</v>
      </c>
      <c r="E19" s="190" t="s">
        <v>599</v>
      </c>
      <c r="F19" s="113"/>
      <c r="G19" s="113" t="s">
        <v>466</v>
      </c>
      <c r="H19" s="61">
        <v>1043000</v>
      </c>
      <c r="I19" s="59"/>
      <c r="J19" s="244"/>
      <c r="K19" s="244"/>
      <c r="L19" s="64"/>
      <c r="M19" s="64"/>
      <c r="N19" s="245" t="b">
        <v>1</v>
      </c>
      <c r="O19" s="245" t="b">
        <v>0</v>
      </c>
    </row>
    <row r="20" spans="2:15" ht="15.75" customHeight="1" x14ac:dyDescent="0.25">
      <c r="B20" s="252"/>
      <c r="C20" s="253" t="s">
        <v>654</v>
      </c>
      <c r="D20" s="246" t="s">
        <v>126</v>
      </c>
      <c r="E20" s="221"/>
      <c r="F20" s="246"/>
      <c r="G20" s="246" t="s">
        <v>466</v>
      </c>
      <c r="H20" s="247"/>
      <c r="I20" s="248"/>
      <c r="J20" s="249"/>
      <c r="K20" s="249"/>
      <c r="L20" s="225">
        <v>40000000</v>
      </c>
      <c r="M20" s="225"/>
      <c r="N20" s="250" t="b">
        <v>1</v>
      </c>
      <c r="O20" s="245" t="b">
        <v>0</v>
      </c>
    </row>
    <row r="21" spans="2:15" ht="15.75" customHeight="1" x14ac:dyDescent="0.25">
      <c r="B21" s="19" t="s">
        <v>655</v>
      </c>
      <c r="C21" s="96" t="s">
        <v>343</v>
      </c>
      <c r="D21" s="113" t="s">
        <v>56</v>
      </c>
      <c r="E21" s="214" t="s">
        <v>656</v>
      </c>
      <c r="F21" s="113"/>
      <c r="G21" s="113" t="s">
        <v>466</v>
      </c>
      <c r="H21" s="61">
        <v>650000</v>
      </c>
      <c r="I21" s="59"/>
      <c r="J21" s="244"/>
      <c r="K21" s="244"/>
      <c r="L21" s="64"/>
      <c r="M21" s="64"/>
      <c r="N21" s="245" t="b">
        <v>1</v>
      </c>
      <c r="O21" s="245" t="b">
        <v>0</v>
      </c>
    </row>
    <row r="22" spans="2:15" ht="15.75" customHeight="1" x14ac:dyDescent="0.25">
      <c r="B22" s="92"/>
      <c r="C22" s="96" t="s">
        <v>353</v>
      </c>
      <c r="D22" s="113" t="s">
        <v>56</v>
      </c>
      <c r="E22" s="214" t="s">
        <v>625</v>
      </c>
      <c r="F22" s="113"/>
      <c r="G22" s="113" t="s">
        <v>466</v>
      </c>
      <c r="H22" s="61">
        <v>750000</v>
      </c>
      <c r="I22" s="59"/>
      <c r="J22" s="244"/>
      <c r="K22" s="244"/>
      <c r="L22" s="64"/>
      <c r="M22" s="64"/>
      <c r="N22" s="245" t="b">
        <v>1</v>
      </c>
      <c r="O22" s="245" t="b">
        <v>0</v>
      </c>
    </row>
    <row r="23" spans="2:15" ht="15" x14ac:dyDescent="0.25">
      <c r="B23" s="92">
        <v>46125</v>
      </c>
      <c r="C23" s="96" t="s">
        <v>320</v>
      </c>
      <c r="D23" s="113" t="s">
        <v>56</v>
      </c>
      <c r="E23" s="214" t="s">
        <v>613</v>
      </c>
      <c r="F23" s="113"/>
      <c r="G23" s="113" t="s">
        <v>466</v>
      </c>
      <c r="H23" s="61">
        <v>750000</v>
      </c>
      <c r="I23" s="59"/>
      <c r="J23" s="244"/>
      <c r="K23" s="244"/>
      <c r="L23" s="64"/>
      <c r="M23" s="64"/>
      <c r="N23" s="245" t="b">
        <v>1</v>
      </c>
      <c r="O23" s="245" t="b">
        <v>0</v>
      </c>
    </row>
    <row r="24" spans="2:15" ht="15" x14ac:dyDescent="0.25">
      <c r="B24" s="252"/>
      <c r="C24" s="253" t="s">
        <v>657</v>
      </c>
      <c r="D24" s="246" t="s">
        <v>126</v>
      </c>
      <c r="E24" s="221"/>
      <c r="F24" s="246"/>
      <c r="G24" s="246" t="s">
        <v>466</v>
      </c>
      <c r="H24" s="247"/>
      <c r="I24" s="248"/>
      <c r="J24" s="249"/>
      <c r="K24" s="249"/>
      <c r="L24" s="225">
        <v>4271000</v>
      </c>
      <c r="M24" s="225"/>
      <c r="N24" s="250" t="b">
        <v>1</v>
      </c>
      <c r="O24" s="245" t="b">
        <v>0</v>
      </c>
    </row>
    <row r="25" spans="2:15" ht="15" x14ac:dyDescent="0.25">
      <c r="B25" s="92"/>
      <c r="C25" s="96" t="s">
        <v>627</v>
      </c>
      <c r="D25" s="113"/>
      <c r="E25" s="214" t="s">
        <v>658</v>
      </c>
      <c r="F25" s="113"/>
      <c r="G25" s="113" t="s">
        <v>466</v>
      </c>
      <c r="H25" s="61">
        <v>600000</v>
      </c>
      <c r="I25" s="59"/>
      <c r="J25" s="244"/>
      <c r="K25" s="244"/>
      <c r="L25" s="64"/>
      <c r="M25" s="64"/>
      <c r="N25" s="245" t="b">
        <v>1</v>
      </c>
      <c r="O25" s="245" t="b">
        <v>0</v>
      </c>
    </row>
    <row r="26" spans="2:15" ht="15" x14ac:dyDescent="0.25">
      <c r="B26" s="92"/>
      <c r="C26" s="96" t="s">
        <v>626</v>
      </c>
      <c r="D26" s="113"/>
      <c r="E26" s="214" t="s">
        <v>658</v>
      </c>
      <c r="F26" s="113"/>
      <c r="G26" s="113" t="s">
        <v>466</v>
      </c>
      <c r="H26" s="61">
        <v>300000</v>
      </c>
      <c r="I26" s="59"/>
      <c r="J26" s="244"/>
      <c r="K26" s="244"/>
      <c r="L26" s="64"/>
      <c r="M26" s="64"/>
      <c r="N26" s="245" t="b">
        <v>1</v>
      </c>
      <c r="O26" s="245" t="b">
        <v>0</v>
      </c>
    </row>
    <row r="27" spans="2:15" ht="15" x14ac:dyDescent="0.25">
      <c r="B27" s="252">
        <v>46126</v>
      </c>
      <c r="C27" s="253" t="s">
        <v>659</v>
      </c>
      <c r="D27" s="246" t="s">
        <v>126</v>
      </c>
      <c r="E27" s="221"/>
      <c r="F27" s="246"/>
      <c r="G27" s="246" t="s">
        <v>466</v>
      </c>
      <c r="H27" s="247"/>
      <c r="I27" s="248"/>
      <c r="J27" s="249"/>
      <c r="K27" s="249"/>
      <c r="L27" s="225">
        <v>416250</v>
      </c>
      <c r="M27" s="225"/>
      <c r="N27" s="250" t="b">
        <v>1</v>
      </c>
      <c r="O27" s="245" t="b">
        <v>0</v>
      </c>
    </row>
    <row r="28" spans="2:15" ht="15" x14ac:dyDescent="0.25">
      <c r="B28" s="252"/>
      <c r="C28" s="253" t="s">
        <v>660</v>
      </c>
      <c r="D28" s="246" t="s">
        <v>126</v>
      </c>
      <c r="E28" s="221"/>
      <c r="F28" s="246"/>
      <c r="G28" s="246" t="s">
        <v>466</v>
      </c>
      <c r="H28" s="247"/>
      <c r="I28" s="248"/>
      <c r="J28" s="249"/>
      <c r="K28" s="249"/>
      <c r="L28" s="225">
        <v>500000</v>
      </c>
      <c r="M28" s="225"/>
      <c r="N28" s="250" t="b">
        <v>1</v>
      </c>
      <c r="O28" s="245" t="b">
        <v>0</v>
      </c>
    </row>
    <row r="29" spans="2:15" ht="15" x14ac:dyDescent="0.25">
      <c r="B29" s="252"/>
      <c r="C29" s="253" t="s">
        <v>661</v>
      </c>
      <c r="D29" s="246" t="s">
        <v>126</v>
      </c>
      <c r="E29" s="221"/>
      <c r="F29" s="246"/>
      <c r="G29" s="246" t="s">
        <v>466</v>
      </c>
      <c r="H29" s="247"/>
      <c r="I29" s="248"/>
      <c r="J29" s="249"/>
      <c r="K29" s="249"/>
      <c r="L29" s="225">
        <v>500000</v>
      </c>
      <c r="M29" s="225"/>
      <c r="N29" s="250" t="b">
        <v>1</v>
      </c>
      <c r="O29" s="245" t="b">
        <v>0</v>
      </c>
    </row>
    <row r="30" spans="2:15" ht="15" x14ac:dyDescent="0.25">
      <c r="B30" s="252"/>
      <c r="C30" s="253" t="s">
        <v>662</v>
      </c>
      <c r="D30" s="246" t="s">
        <v>126</v>
      </c>
      <c r="E30" s="221"/>
      <c r="F30" s="246"/>
      <c r="G30" s="246" t="s">
        <v>466</v>
      </c>
      <c r="H30" s="247"/>
      <c r="I30" s="248"/>
      <c r="J30" s="249"/>
      <c r="K30" s="249"/>
      <c r="L30" s="225">
        <v>13547</v>
      </c>
      <c r="M30" s="225"/>
      <c r="N30" s="250" t="b">
        <v>1</v>
      </c>
      <c r="O30" s="245" t="b">
        <v>0</v>
      </c>
    </row>
    <row r="31" spans="2:15" ht="15" x14ac:dyDescent="0.25">
      <c r="B31" s="252"/>
      <c r="C31" s="253" t="s">
        <v>663</v>
      </c>
      <c r="D31" s="246" t="s">
        <v>126</v>
      </c>
      <c r="E31" s="221"/>
      <c r="F31" s="246"/>
      <c r="G31" s="246" t="s">
        <v>466</v>
      </c>
      <c r="H31" s="247"/>
      <c r="I31" s="248"/>
      <c r="J31" s="249"/>
      <c r="K31" s="249"/>
      <c r="L31" s="225">
        <v>4271000</v>
      </c>
      <c r="M31" s="225"/>
      <c r="N31" s="250" t="b">
        <v>1</v>
      </c>
      <c r="O31" s="245" t="b">
        <v>0</v>
      </c>
    </row>
    <row r="32" spans="2:15" ht="15" x14ac:dyDescent="0.25">
      <c r="B32" s="252"/>
      <c r="C32" s="253" t="s">
        <v>664</v>
      </c>
      <c r="D32" s="246" t="s">
        <v>126</v>
      </c>
      <c r="E32" s="221"/>
      <c r="F32" s="246"/>
      <c r="G32" s="246" t="s">
        <v>466</v>
      </c>
      <c r="H32" s="247"/>
      <c r="I32" s="248"/>
      <c r="J32" s="249"/>
      <c r="K32" s="249"/>
      <c r="L32" s="225">
        <v>166000</v>
      </c>
      <c r="M32" s="225"/>
      <c r="N32" s="250" t="b">
        <v>1</v>
      </c>
      <c r="O32" s="245" t="b">
        <v>0</v>
      </c>
    </row>
    <row r="33" spans="2:15" ht="15" x14ac:dyDescent="0.25">
      <c r="B33" s="252"/>
      <c r="C33" s="253" t="s">
        <v>665</v>
      </c>
      <c r="D33" s="246" t="s">
        <v>126</v>
      </c>
      <c r="E33" s="221"/>
      <c r="F33" s="246"/>
      <c r="G33" s="246" t="s">
        <v>466</v>
      </c>
      <c r="H33" s="247"/>
      <c r="I33" s="248"/>
      <c r="J33" s="249"/>
      <c r="K33" s="249"/>
      <c r="L33" s="225">
        <v>20000</v>
      </c>
      <c r="M33" s="225"/>
      <c r="N33" s="250" t="b">
        <v>1</v>
      </c>
      <c r="O33" s="245" t="b">
        <v>0</v>
      </c>
    </row>
    <row r="34" spans="2:15" ht="15" x14ac:dyDescent="0.25">
      <c r="B34" s="252"/>
      <c r="C34" s="253" t="s">
        <v>666</v>
      </c>
      <c r="D34" s="246" t="s">
        <v>126</v>
      </c>
      <c r="E34" s="221"/>
      <c r="F34" s="246"/>
      <c r="G34" s="246" t="s">
        <v>466</v>
      </c>
      <c r="H34" s="247"/>
      <c r="I34" s="248"/>
      <c r="J34" s="249"/>
      <c r="K34" s="249"/>
      <c r="L34" s="225">
        <v>71000</v>
      </c>
      <c r="M34" s="225"/>
      <c r="N34" s="250" t="b">
        <v>1</v>
      </c>
      <c r="O34" s="245" t="b">
        <v>0</v>
      </c>
    </row>
    <row r="35" spans="2:15" ht="15" x14ac:dyDescent="0.25">
      <c r="B35" s="252"/>
      <c r="C35" s="253" t="s">
        <v>667</v>
      </c>
      <c r="D35" s="246" t="s">
        <v>126</v>
      </c>
      <c r="E35" s="221"/>
      <c r="F35" s="246"/>
      <c r="G35" s="246" t="s">
        <v>466</v>
      </c>
      <c r="H35" s="247"/>
      <c r="I35" s="248"/>
      <c r="J35" s="249"/>
      <c r="K35" s="249"/>
      <c r="L35" s="225">
        <v>24000</v>
      </c>
      <c r="M35" s="225"/>
      <c r="N35" s="250" t="b">
        <v>1</v>
      </c>
      <c r="O35" s="245" t="b">
        <v>0</v>
      </c>
    </row>
    <row r="36" spans="2:15" ht="15" x14ac:dyDescent="0.25">
      <c r="B36" s="252"/>
      <c r="C36" s="253" t="s">
        <v>668</v>
      </c>
      <c r="D36" s="246" t="s">
        <v>126</v>
      </c>
      <c r="E36" s="221"/>
      <c r="F36" s="246"/>
      <c r="G36" s="246" t="s">
        <v>466</v>
      </c>
      <c r="H36" s="247"/>
      <c r="I36" s="248"/>
      <c r="J36" s="249"/>
      <c r="K36" s="249"/>
      <c r="L36" s="225">
        <v>471048</v>
      </c>
      <c r="M36" s="225"/>
      <c r="N36" s="250" t="b">
        <v>1</v>
      </c>
      <c r="O36" s="245" t="b">
        <v>0</v>
      </c>
    </row>
    <row r="37" spans="2:15" ht="15" x14ac:dyDescent="0.25">
      <c r="B37" s="252"/>
      <c r="C37" s="253" t="s">
        <v>669</v>
      </c>
      <c r="D37" s="246" t="s">
        <v>126</v>
      </c>
      <c r="E37" s="221"/>
      <c r="F37" s="246"/>
      <c r="G37" s="246" t="s">
        <v>466</v>
      </c>
      <c r="H37" s="247"/>
      <c r="I37" s="248"/>
      <c r="J37" s="249"/>
      <c r="K37" s="249"/>
      <c r="L37" s="225">
        <v>418750</v>
      </c>
      <c r="M37" s="225"/>
      <c r="N37" s="250" t="b">
        <v>1</v>
      </c>
      <c r="O37" s="245" t="b">
        <v>0</v>
      </c>
    </row>
    <row r="38" spans="2:15" ht="15" x14ac:dyDescent="0.25">
      <c r="B38" s="92">
        <v>46129</v>
      </c>
      <c r="C38" s="96" t="s">
        <v>670</v>
      </c>
      <c r="D38" s="113" t="s">
        <v>19</v>
      </c>
      <c r="E38" s="214"/>
      <c r="F38" s="113"/>
      <c r="G38" s="113" t="s">
        <v>466</v>
      </c>
      <c r="H38" s="61">
        <v>150000</v>
      </c>
      <c r="I38" s="59"/>
      <c r="J38" s="244"/>
      <c r="K38" s="244"/>
      <c r="L38" s="64"/>
      <c r="M38" s="64"/>
      <c r="N38" s="245" t="b">
        <v>1</v>
      </c>
      <c r="O38" s="245" t="b">
        <v>0</v>
      </c>
    </row>
    <row r="39" spans="2:15" ht="15" x14ac:dyDescent="0.25">
      <c r="B39" s="92"/>
      <c r="C39" s="96"/>
      <c r="D39" s="113"/>
      <c r="E39" s="214"/>
      <c r="F39" s="113"/>
      <c r="G39" s="113"/>
      <c r="H39" s="61"/>
      <c r="I39" s="59"/>
      <c r="J39" s="244"/>
      <c r="K39" s="244"/>
      <c r="L39" s="64"/>
      <c r="M39" s="64"/>
      <c r="N39" s="245" t="b">
        <v>0</v>
      </c>
      <c r="O39" s="245" t="b">
        <v>0</v>
      </c>
    </row>
    <row r="40" spans="2:15" ht="15" x14ac:dyDescent="0.25">
      <c r="B40" s="92"/>
      <c r="C40" s="96"/>
      <c r="D40" s="113"/>
      <c r="E40" s="214"/>
      <c r="F40" s="113"/>
      <c r="G40" s="113"/>
      <c r="H40" s="61"/>
      <c r="I40" s="59"/>
      <c r="J40" s="244"/>
      <c r="K40" s="244"/>
      <c r="L40" s="64"/>
      <c r="M40" s="64"/>
      <c r="N40" s="245" t="b">
        <v>0</v>
      </c>
      <c r="O40" s="245" t="b">
        <v>0</v>
      </c>
    </row>
    <row r="41" spans="2:15" ht="15" x14ac:dyDescent="0.25">
      <c r="B41" s="92"/>
      <c r="C41" s="96"/>
      <c r="D41" s="113"/>
      <c r="E41" s="214"/>
      <c r="F41" s="113"/>
      <c r="G41" s="113"/>
      <c r="H41" s="61"/>
      <c r="I41" s="59"/>
      <c r="J41" s="244"/>
      <c r="K41" s="244"/>
      <c r="L41" s="64"/>
      <c r="M41" s="64"/>
      <c r="N41" s="245" t="b">
        <v>0</v>
      </c>
      <c r="O41" s="245" t="b">
        <v>0</v>
      </c>
    </row>
    <row r="42" spans="2:15" ht="15" x14ac:dyDescent="0.25">
      <c r="B42" s="92"/>
      <c r="C42" s="96"/>
      <c r="D42" s="113"/>
      <c r="E42" s="214"/>
      <c r="F42" s="113"/>
      <c r="G42" s="113"/>
      <c r="H42" s="61"/>
      <c r="I42" s="59"/>
      <c r="J42" s="244"/>
      <c r="K42" s="244"/>
      <c r="L42" s="64"/>
      <c r="M42" s="64"/>
      <c r="N42" s="245" t="b">
        <v>0</v>
      </c>
      <c r="O42" s="245" t="b">
        <v>0</v>
      </c>
    </row>
    <row r="43" spans="2:15" ht="15" x14ac:dyDescent="0.25">
      <c r="B43" s="92"/>
      <c r="C43" s="96"/>
      <c r="D43" s="113"/>
      <c r="E43" s="214"/>
      <c r="F43" s="113"/>
      <c r="G43" s="113"/>
      <c r="H43" s="61"/>
      <c r="I43" s="59"/>
      <c r="J43" s="244"/>
      <c r="K43" s="244"/>
      <c r="L43" s="64"/>
      <c r="M43" s="64"/>
      <c r="N43" s="245" t="b">
        <v>0</v>
      </c>
      <c r="O43" s="245" t="b">
        <v>0</v>
      </c>
    </row>
    <row r="44" spans="2:15" ht="15" x14ac:dyDescent="0.25">
      <c r="B44" s="92"/>
      <c r="C44" s="96"/>
      <c r="D44" s="113"/>
      <c r="E44" s="190"/>
      <c r="F44" s="113"/>
      <c r="G44" s="113"/>
      <c r="H44" s="61"/>
      <c r="I44" s="59"/>
      <c r="J44" s="244"/>
      <c r="K44" s="244"/>
      <c r="L44" s="64"/>
      <c r="M44" s="64"/>
      <c r="N44" s="245" t="b">
        <v>0</v>
      </c>
      <c r="O44" s="245" t="b">
        <v>0</v>
      </c>
    </row>
    <row r="45" spans="2:15" ht="15" x14ac:dyDescent="0.25">
      <c r="B45" s="316" t="s">
        <v>34</v>
      </c>
      <c r="C45" s="303"/>
      <c r="D45" s="304"/>
      <c r="E45" s="317" t="s">
        <v>35</v>
      </c>
      <c r="F45" s="303"/>
      <c r="G45" s="304"/>
    </row>
    <row r="46" spans="2:15" ht="15" x14ac:dyDescent="0.25">
      <c r="B46" s="287" t="s">
        <v>36</v>
      </c>
      <c r="C46" s="288"/>
      <c r="D46" s="239">
        <v>0</v>
      </c>
      <c r="E46" s="289" t="s">
        <v>470</v>
      </c>
      <c r="F46" s="290"/>
      <c r="G46" s="240">
        <v>0</v>
      </c>
    </row>
    <row r="47" spans="2:15" ht="15" x14ac:dyDescent="0.25">
      <c r="B47" s="280" t="s">
        <v>38</v>
      </c>
      <c r="C47" s="281"/>
      <c r="D47" s="241">
        <v>0</v>
      </c>
      <c r="E47" s="280" t="s">
        <v>39</v>
      </c>
      <c r="F47" s="281"/>
      <c r="G47" s="240">
        <v>0</v>
      </c>
    </row>
    <row r="48" spans="2:15" ht="15" x14ac:dyDescent="0.25">
      <c r="B48" s="280" t="s">
        <v>40</v>
      </c>
      <c r="C48" s="281"/>
      <c r="D48" s="242">
        <v>0</v>
      </c>
      <c r="E48" s="289" t="s">
        <v>37</v>
      </c>
      <c r="F48" s="290"/>
      <c r="G48" s="240">
        <v>0</v>
      </c>
    </row>
    <row r="49" spans="2:7" ht="15" x14ac:dyDescent="0.25">
      <c r="B49" s="280" t="s">
        <v>42</v>
      </c>
      <c r="C49" s="281"/>
      <c r="D49" s="45">
        <v>0</v>
      </c>
      <c r="E49" s="280" t="s">
        <v>41</v>
      </c>
      <c r="F49" s="281"/>
      <c r="G49" s="240">
        <v>0</v>
      </c>
    </row>
    <row r="50" spans="2:7" ht="15" x14ac:dyDescent="0.25">
      <c r="B50" s="280" t="s">
        <v>492</v>
      </c>
      <c r="C50" s="281"/>
      <c r="D50" s="242">
        <v>0</v>
      </c>
      <c r="E50" s="296" t="s">
        <v>589</v>
      </c>
      <c r="F50" s="292"/>
      <c r="G50" s="243">
        <v>0</v>
      </c>
    </row>
    <row r="51" spans="2:7" ht="15" x14ac:dyDescent="0.25">
      <c r="B51" s="296" t="s">
        <v>519</v>
      </c>
      <c r="C51" s="292"/>
      <c r="D51" s="194">
        <v>0</v>
      </c>
      <c r="E51" s="296"/>
      <c r="F51" s="292"/>
      <c r="G51" s="46"/>
    </row>
    <row r="52" spans="2:7" ht="15" x14ac:dyDescent="0.25">
      <c r="B52" s="299" t="s">
        <v>72</v>
      </c>
      <c r="C52" s="300"/>
      <c r="D52" s="119">
        <v>21572529</v>
      </c>
      <c r="E52" s="296"/>
      <c r="F52" s="292"/>
      <c r="G52" s="46"/>
    </row>
    <row r="53" spans="2:7" ht="15" x14ac:dyDescent="0.25">
      <c r="B53" s="302" t="s">
        <v>44</v>
      </c>
      <c r="C53" s="303"/>
      <c r="D53" s="47">
        <f>SUM(D46:D50)</f>
        <v>0</v>
      </c>
      <c r="E53" s="282" t="s">
        <v>45</v>
      </c>
      <c r="F53" s="274"/>
      <c r="G53" s="48">
        <f>SUM(G47:G49)</f>
        <v>0</v>
      </c>
    </row>
    <row r="54" spans="2:7" ht="15" x14ac:dyDescent="0.25">
      <c r="B54" s="264" t="s">
        <v>46</v>
      </c>
      <c r="C54" s="265"/>
      <c r="D54" s="265"/>
      <c r="E54" s="265"/>
      <c r="F54" s="265"/>
      <c r="G54" s="266"/>
    </row>
    <row r="55" spans="2:7" ht="12.75" x14ac:dyDescent="0.2">
      <c r="B55" s="275"/>
      <c r="C55" s="268"/>
      <c r="D55" s="276">
        <v>0</v>
      </c>
      <c r="E55" s="265"/>
      <c r="F55" s="265"/>
      <c r="G55" s="266"/>
    </row>
    <row r="56" spans="2:7" ht="15" x14ac:dyDescent="0.25">
      <c r="B56" s="264" t="s">
        <v>48</v>
      </c>
      <c r="C56" s="265"/>
      <c r="D56" s="265"/>
      <c r="E56" s="265"/>
      <c r="F56" s="265"/>
      <c r="G56" s="266"/>
    </row>
    <row r="57" spans="2:7" ht="15" x14ac:dyDescent="0.25">
      <c r="B57" s="277" t="s">
        <v>494</v>
      </c>
      <c r="C57" s="268"/>
      <c r="D57" s="278">
        <v>0</v>
      </c>
      <c r="E57" s="265"/>
      <c r="F57" s="265"/>
      <c r="G57" s="266"/>
    </row>
    <row r="58" spans="2:7" ht="15" x14ac:dyDescent="0.25">
      <c r="B58" s="296"/>
      <c r="C58" s="292"/>
      <c r="D58" s="297"/>
      <c r="E58" s="294"/>
      <c r="F58" s="294"/>
      <c r="G58" s="295"/>
    </row>
    <row r="59" spans="2:7" ht="15" x14ac:dyDescent="0.25">
      <c r="B59" s="296"/>
      <c r="C59" s="292"/>
      <c r="D59" s="297"/>
      <c r="E59" s="294"/>
      <c r="F59" s="294"/>
      <c r="G59" s="295"/>
    </row>
    <row r="60" spans="2:7" ht="15" x14ac:dyDescent="0.25">
      <c r="B60" s="314" t="s">
        <v>52</v>
      </c>
      <c r="C60" s="271"/>
      <c r="D60" s="312">
        <f>SUM(D57:G59)</f>
        <v>0</v>
      </c>
      <c r="E60" s="273"/>
      <c r="F60" s="273"/>
      <c r="G60" s="274"/>
    </row>
    <row r="61" spans="2:7" ht="15" x14ac:dyDescent="0.25">
      <c r="B61" s="313"/>
      <c r="C61" s="265"/>
      <c r="D61" s="265"/>
      <c r="E61" s="265"/>
      <c r="F61" s="265"/>
      <c r="G61" s="266"/>
    </row>
    <row r="62" spans="2:7" ht="15" x14ac:dyDescent="0.25">
      <c r="B62" s="267" t="s">
        <v>75</v>
      </c>
      <c r="C62" s="268"/>
      <c r="D62" s="279">
        <v>0</v>
      </c>
      <c r="E62" s="265"/>
      <c r="F62" s="265"/>
      <c r="G62" s="266"/>
    </row>
    <row r="63" spans="2:7" ht="15" x14ac:dyDescent="0.25">
      <c r="B63" s="267" t="s">
        <v>51</v>
      </c>
      <c r="C63" s="268"/>
      <c r="D63" s="269">
        <f>SUM(D55)</f>
        <v>0</v>
      </c>
      <c r="E63" s="265"/>
      <c r="F63" s="265"/>
      <c r="G63" s="266"/>
    </row>
    <row r="64" spans="2:7" ht="15" x14ac:dyDescent="0.25">
      <c r="B64" s="50" t="s">
        <v>194</v>
      </c>
      <c r="C64" s="51"/>
      <c r="D64" s="269">
        <f>SUM(D60)</f>
        <v>0</v>
      </c>
      <c r="E64" s="265"/>
      <c r="F64" s="265"/>
      <c r="G64" s="266"/>
    </row>
    <row r="65" spans="2:7" ht="15" x14ac:dyDescent="0.25">
      <c r="B65" s="270" t="s">
        <v>53</v>
      </c>
      <c r="C65" s="271"/>
      <c r="D65" s="272">
        <f>(D62+D63-D64)</f>
        <v>0</v>
      </c>
      <c r="E65" s="273"/>
      <c r="F65" s="273"/>
      <c r="G65" s="274"/>
    </row>
  </sheetData>
  <mergeCells count="41">
    <mergeCell ref="L5:M5"/>
    <mergeCell ref="N5:N6"/>
    <mergeCell ref="O5:O6"/>
    <mergeCell ref="B45:D45"/>
    <mergeCell ref="E45:G45"/>
    <mergeCell ref="B46:C46"/>
    <mergeCell ref="B47:C47"/>
    <mergeCell ref="E46:F46"/>
    <mergeCell ref="E47:F47"/>
    <mergeCell ref="B48:C48"/>
    <mergeCell ref="E48:F48"/>
    <mergeCell ref="B49:C49"/>
    <mergeCell ref="E49:F49"/>
    <mergeCell ref="E50:F50"/>
    <mergeCell ref="D58:G58"/>
    <mergeCell ref="D59:G59"/>
    <mergeCell ref="B50:C50"/>
    <mergeCell ref="B55:C55"/>
    <mergeCell ref="B57:C57"/>
    <mergeCell ref="B58:C58"/>
    <mergeCell ref="D60:G60"/>
    <mergeCell ref="B61:G61"/>
    <mergeCell ref="D62:G62"/>
    <mergeCell ref="D63:G63"/>
    <mergeCell ref="D64:G64"/>
    <mergeCell ref="D65:G65"/>
    <mergeCell ref="E51:F51"/>
    <mergeCell ref="E52:F52"/>
    <mergeCell ref="E53:F53"/>
    <mergeCell ref="B54:G54"/>
    <mergeCell ref="D55:G55"/>
    <mergeCell ref="B56:G56"/>
    <mergeCell ref="D57:G57"/>
    <mergeCell ref="B59:C59"/>
    <mergeCell ref="B60:C60"/>
    <mergeCell ref="B62:C62"/>
    <mergeCell ref="B63:C63"/>
    <mergeCell ref="B65:C65"/>
    <mergeCell ref="B51:C51"/>
    <mergeCell ref="B52:C52"/>
    <mergeCell ref="B53:C53"/>
  </mergeCells>
  <dataValidations count="3">
    <dataValidation type="list" allowBlank="1" sqref="G7:G44" xr:uid="{00000000-0002-0000-1A00-000000000000}">
      <formula1>"TUNAI,BNI CV,GOPAY,BNI VA,PUSAT,KAS AKBID,BNI AKBID"</formula1>
    </dataValidation>
    <dataValidation type="list" allowBlank="1" sqref="D19:D20" xr:uid="{00000000-0002-0000-1A00-000001000000}">
      <formula1>"Pendaftaran,Herregistrasi,Konversi,Angsuran,KRS,Martikulasi,Biaya Cetak,Biaya Cuti,Operasional,Atribut,SGS,Dana Dinas,Seragam,Biaya Praktik,Asrama,Biaya PKMD &amp; KTI"</formula1>
    </dataValidation>
    <dataValidation type="list" allowBlank="1" sqref="D7:D18 D21:D44" xr:uid="{00000000-0002-0000-1A00-000002000000}">
      <formula1>"Pendaftaran,Herregistrasi,Konversi,Angsuran,KRS,Martikulasi,Biaya Cetak,Biaya Cuti,Operasional,Atribut,SGS,Dana Dinas,Seragam,Biaya Praktik,Asrama"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E66"/>
  <sheetViews>
    <sheetView workbookViewId="0"/>
  </sheetViews>
  <sheetFormatPr defaultColWidth="12.5703125" defaultRowHeight="15.75" customHeight="1" x14ac:dyDescent="0.2"/>
  <cols>
    <col min="3" max="3" width="25.42578125" customWidth="1"/>
    <col min="4" max="4" width="15.5703125" customWidth="1"/>
    <col min="5" max="5" width="19.5703125" customWidth="1"/>
    <col min="14" max="14" width="23.285156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102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45414</v>
      </c>
      <c r="C7" s="63" t="s">
        <v>62</v>
      </c>
      <c r="D7" s="68" t="s">
        <v>15</v>
      </c>
      <c r="E7" s="69"/>
      <c r="F7" s="70" t="s">
        <v>86</v>
      </c>
      <c r="G7" s="69" t="s">
        <v>17</v>
      </c>
      <c r="H7" s="71">
        <v>700000</v>
      </c>
      <c r="I7" s="60">
        <v>0</v>
      </c>
      <c r="J7" s="23">
        <f>SUM(H7:I7)</f>
        <v>700000</v>
      </c>
      <c r="K7" s="24"/>
      <c r="L7" s="25" t="b">
        <v>0</v>
      </c>
    </row>
    <row r="8" spans="1:31" ht="15.75" customHeight="1" x14ac:dyDescent="0.25">
      <c r="B8" s="17">
        <v>45415</v>
      </c>
      <c r="C8" s="63" t="s">
        <v>80</v>
      </c>
      <c r="D8" s="19" t="s">
        <v>56</v>
      </c>
      <c r="E8" s="20" t="s">
        <v>103</v>
      </c>
      <c r="F8" s="26"/>
      <c r="G8" s="20" t="s">
        <v>65</v>
      </c>
      <c r="H8" s="59">
        <v>650000</v>
      </c>
      <c r="I8" s="60">
        <v>0</v>
      </c>
      <c r="J8" s="23">
        <f>SUM(H8:I8)</f>
        <v>650000</v>
      </c>
      <c r="K8" s="24"/>
      <c r="L8" s="25" t="b">
        <v>0</v>
      </c>
    </row>
    <row r="9" spans="1:31" ht="15.75" customHeight="1" x14ac:dyDescent="0.25">
      <c r="B9" s="17"/>
      <c r="C9" s="30" t="s">
        <v>29</v>
      </c>
      <c r="D9" s="31"/>
      <c r="E9" s="32"/>
      <c r="F9" s="33"/>
      <c r="G9" s="32" t="s">
        <v>33</v>
      </c>
      <c r="H9" s="34"/>
      <c r="I9" s="35"/>
      <c r="J9" s="36"/>
      <c r="K9" s="37">
        <v>195000</v>
      </c>
      <c r="L9" s="38"/>
    </row>
    <row r="10" spans="1:31" ht="15.75" customHeight="1" x14ac:dyDescent="0.25">
      <c r="B10" s="17"/>
      <c r="C10" s="63" t="s">
        <v>55</v>
      </c>
      <c r="D10" s="19" t="s">
        <v>56</v>
      </c>
      <c r="E10" s="20" t="s">
        <v>103</v>
      </c>
      <c r="F10" s="26"/>
      <c r="G10" s="20" t="s">
        <v>65</v>
      </c>
      <c r="H10" s="59">
        <v>650000</v>
      </c>
      <c r="I10" s="60">
        <v>0</v>
      </c>
      <c r="J10" s="23">
        <f>SUM(H10:I10)</f>
        <v>650000</v>
      </c>
      <c r="K10" s="24"/>
      <c r="L10" s="25" t="b">
        <v>0</v>
      </c>
    </row>
    <row r="11" spans="1:31" ht="15.75" customHeight="1" x14ac:dyDescent="0.25">
      <c r="B11" s="17">
        <v>45416</v>
      </c>
      <c r="C11" s="63" t="s">
        <v>69</v>
      </c>
      <c r="D11" s="19" t="s">
        <v>56</v>
      </c>
      <c r="E11" s="20" t="s">
        <v>64</v>
      </c>
      <c r="F11" s="26"/>
      <c r="G11" s="20" t="s">
        <v>65</v>
      </c>
      <c r="H11" s="59">
        <v>650000</v>
      </c>
      <c r="I11" s="60">
        <v>0</v>
      </c>
      <c r="J11" s="23">
        <f>SUM(H11:I11)</f>
        <v>650000</v>
      </c>
      <c r="K11" s="24"/>
      <c r="L11" s="25" t="b">
        <v>0</v>
      </c>
    </row>
    <row r="12" spans="1:31" ht="15.75" customHeight="1" x14ac:dyDescent="0.25">
      <c r="B12" s="17"/>
      <c r="C12" s="63" t="s">
        <v>104</v>
      </c>
      <c r="D12" s="19" t="s">
        <v>19</v>
      </c>
      <c r="E12" s="20"/>
      <c r="F12" s="21"/>
      <c r="G12" s="20" t="s">
        <v>17</v>
      </c>
      <c r="H12" s="22">
        <v>150000</v>
      </c>
      <c r="I12" s="28">
        <v>-50000</v>
      </c>
      <c r="J12" s="23">
        <f>SUM(H12:I12)</f>
        <v>100000</v>
      </c>
      <c r="K12" s="24"/>
      <c r="L12" s="25" t="b">
        <v>0</v>
      </c>
    </row>
    <row r="13" spans="1:31" ht="15.75" customHeight="1" x14ac:dyDescent="0.25">
      <c r="B13" s="17"/>
      <c r="C13" s="30" t="s">
        <v>32</v>
      </c>
      <c r="D13" s="31"/>
      <c r="E13" s="32"/>
      <c r="F13" s="33"/>
      <c r="G13" s="32" t="s">
        <v>33</v>
      </c>
      <c r="H13" s="34"/>
      <c r="I13" s="35"/>
      <c r="J13" s="36"/>
      <c r="K13" s="37">
        <v>1275404</v>
      </c>
      <c r="L13" s="38"/>
    </row>
    <row r="14" spans="1:31" ht="15.75" customHeight="1" x14ac:dyDescent="0.25">
      <c r="B14" s="17"/>
      <c r="C14" s="30" t="s">
        <v>58</v>
      </c>
      <c r="D14" s="31"/>
      <c r="E14" s="32"/>
      <c r="F14" s="33"/>
      <c r="G14" s="32" t="s">
        <v>33</v>
      </c>
      <c r="H14" s="34"/>
      <c r="I14" s="35"/>
      <c r="J14" s="36"/>
      <c r="K14" s="37">
        <v>402100</v>
      </c>
      <c r="L14" s="38"/>
    </row>
    <row r="15" spans="1:31" ht="15.75" customHeight="1" x14ac:dyDescent="0.25">
      <c r="B15" s="17">
        <v>45418</v>
      </c>
      <c r="C15" s="63" t="s">
        <v>67</v>
      </c>
      <c r="D15" s="19" t="s">
        <v>56</v>
      </c>
      <c r="E15" s="20" t="s">
        <v>103</v>
      </c>
      <c r="F15" s="26"/>
      <c r="G15" s="20" t="s">
        <v>65</v>
      </c>
      <c r="H15" s="59">
        <v>650000</v>
      </c>
      <c r="I15" s="60">
        <v>0</v>
      </c>
      <c r="J15" s="23">
        <f>SUM(H15:I15)</f>
        <v>650000</v>
      </c>
      <c r="K15" s="24"/>
      <c r="L15" s="25" t="b">
        <v>0</v>
      </c>
    </row>
    <row r="16" spans="1:31" ht="15.75" customHeight="1" x14ac:dyDescent="0.25">
      <c r="B16" s="17">
        <v>45419</v>
      </c>
      <c r="C16" s="63" t="s">
        <v>105</v>
      </c>
      <c r="D16" s="19" t="s">
        <v>106</v>
      </c>
      <c r="E16" s="20"/>
      <c r="F16" s="26"/>
      <c r="G16" s="20" t="s">
        <v>65</v>
      </c>
      <c r="H16" s="59">
        <v>3000000</v>
      </c>
      <c r="I16" s="60">
        <v>0</v>
      </c>
      <c r="J16" s="23">
        <f>SUM(H16:I16)</f>
        <v>3000000</v>
      </c>
      <c r="K16" s="24"/>
      <c r="L16" s="25" t="b">
        <v>0</v>
      </c>
    </row>
    <row r="17" spans="2:12" ht="15.75" customHeight="1" x14ac:dyDescent="0.25">
      <c r="B17" s="17"/>
      <c r="C17" s="63" t="s">
        <v>87</v>
      </c>
      <c r="D17" s="19" t="s">
        <v>56</v>
      </c>
      <c r="E17" s="20" t="s">
        <v>77</v>
      </c>
      <c r="F17" s="21"/>
      <c r="G17" s="20" t="s">
        <v>65</v>
      </c>
      <c r="H17" s="59">
        <v>650000</v>
      </c>
      <c r="I17" s="60">
        <v>0</v>
      </c>
      <c r="J17" s="23">
        <f>SUM(H17:I17)</f>
        <v>650000</v>
      </c>
      <c r="K17" s="24"/>
      <c r="L17" s="25" t="b">
        <v>0</v>
      </c>
    </row>
    <row r="18" spans="2:12" ht="15.75" customHeight="1" x14ac:dyDescent="0.25">
      <c r="B18" s="17"/>
      <c r="C18" s="63" t="s">
        <v>92</v>
      </c>
      <c r="D18" s="19" t="s">
        <v>56</v>
      </c>
      <c r="E18" s="20" t="s">
        <v>77</v>
      </c>
      <c r="F18" s="21"/>
      <c r="G18" s="20" t="s">
        <v>65</v>
      </c>
      <c r="H18" s="59">
        <v>650000</v>
      </c>
      <c r="I18" s="60">
        <v>0</v>
      </c>
      <c r="J18" s="23">
        <f>SUM(H18:I18)</f>
        <v>650000</v>
      </c>
      <c r="K18" s="24"/>
      <c r="L18" s="25" t="b">
        <v>0</v>
      </c>
    </row>
    <row r="19" spans="2:12" ht="15.75" customHeight="1" x14ac:dyDescent="0.25">
      <c r="B19" s="17"/>
      <c r="C19" s="30" t="s">
        <v>29</v>
      </c>
      <c r="D19" s="31"/>
      <c r="E19" s="32"/>
      <c r="F19" s="33"/>
      <c r="G19" s="32"/>
      <c r="H19" s="34"/>
      <c r="I19" s="35"/>
      <c r="J19" s="36"/>
      <c r="K19" s="37">
        <v>7080000</v>
      </c>
      <c r="L19" s="38"/>
    </row>
    <row r="20" spans="2:12" ht="15.75" customHeight="1" x14ac:dyDescent="0.25">
      <c r="B20" s="17">
        <v>45420</v>
      </c>
      <c r="C20" s="63" t="s">
        <v>107</v>
      </c>
      <c r="D20" s="19" t="s">
        <v>19</v>
      </c>
      <c r="E20" s="20"/>
      <c r="F20" s="21"/>
      <c r="G20" s="20" t="s">
        <v>17</v>
      </c>
      <c r="H20" s="22">
        <v>150000</v>
      </c>
      <c r="I20" s="28">
        <v>-50000</v>
      </c>
      <c r="J20" s="23">
        <f>SUM(H20:I20)</f>
        <v>100000</v>
      </c>
      <c r="K20" s="24"/>
      <c r="L20" s="25" t="b">
        <v>0</v>
      </c>
    </row>
    <row r="21" spans="2:12" ht="15.75" customHeight="1" x14ac:dyDescent="0.25">
      <c r="B21" s="17">
        <v>45421</v>
      </c>
      <c r="C21" s="63" t="s">
        <v>83</v>
      </c>
      <c r="D21" s="19" t="s">
        <v>56</v>
      </c>
      <c r="E21" s="20" t="s">
        <v>77</v>
      </c>
      <c r="F21" s="21" t="s">
        <v>86</v>
      </c>
      <c r="G21" s="20" t="s">
        <v>65</v>
      </c>
      <c r="H21" s="59">
        <v>300000</v>
      </c>
      <c r="I21" s="60">
        <v>0</v>
      </c>
      <c r="J21" s="23">
        <f>SUM(H21:I21)</f>
        <v>300000</v>
      </c>
      <c r="K21" s="24"/>
      <c r="L21" s="25" t="b">
        <v>0</v>
      </c>
    </row>
    <row r="22" spans="2:12" ht="15.75" customHeight="1" x14ac:dyDescent="0.25">
      <c r="B22" s="17"/>
      <c r="C22" s="63" t="s">
        <v>85</v>
      </c>
      <c r="D22" s="19" t="s">
        <v>56</v>
      </c>
      <c r="E22" s="20" t="s">
        <v>77</v>
      </c>
      <c r="F22" s="26"/>
      <c r="G22" s="20" t="s">
        <v>65</v>
      </c>
      <c r="H22" s="59">
        <v>650000</v>
      </c>
      <c r="I22" s="60">
        <v>0</v>
      </c>
      <c r="J22" s="23">
        <f>SUM(H22:I22)</f>
        <v>650000</v>
      </c>
      <c r="K22" s="24"/>
      <c r="L22" s="25" t="b">
        <v>0</v>
      </c>
    </row>
    <row r="23" spans="2:12" ht="15" x14ac:dyDescent="0.25">
      <c r="B23" s="17">
        <v>45422</v>
      </c>
      <c r="C23" s="63" t="s">
        <v>108</v>
      </c>
      <c r="D23" s="19" t="s">
        <v>19</v>
      </c>
      <c r="E23" s="20"/>
      <c r="F23" s="21"/>
      <c r="G23" s="20" t="s">
        <v>17</v>
      </c>
      <c r="H23" s="22">
        <v>150000</v>
      </c>
      <c r="I23" s="28">
        <v>-50000</v>
      </c>
      <c r="J23" s="23">
        <f>SUM(H23:I23)</f>
        <v>100000</v>
      </c>
      <c r="K23" s="24"/>
      <c r="L23" s="25" t="b">
        <v>0</v>
      </c>
    </row>
    <row r="24" spans="2:12" ht="15" x14ac:dyDescent="0.25">
      <c r="B24" s="17">
        <v>45423</v>
      </c>
      <c r="C24" s="63" t="s">
        <v>83</v>
      </c>
      <c r="D24" s="19" t="s">
        <v>56</v>
      </c>
      <c r="E24" s="20" t="s">
        <v>103</v>
      </c>
      <c r="F24" s="21" t="s">
        <v>84</v>
      </c>
      <c r="G24" s="20" t="s">
        <v>65</v>
      </c>
      <c r="H24" s="59">
        <v>250000</v>
      </c>
      <c r="I24" s="60">
        <v>0</v>
      </c>
      <c r="J24" s="23">
        <f>SUM(H24:I24)</f>
        <v>250000</v>
      </c>
      <c r="K24" s="24"/>
      <c r="L24" s="25" t="b">
        <v>0</v>
      </c>
    </row>
    <row r="25" spans="2:12" ht="15" x14ac:dyDescent="0.25">
      <c r="B25" s="17"/>
      <c r="C25" s="30" t="s">
        <v>29</v>
      </c>
      <c r="D25" s="31"/>
      <c r="E25" s="32"/>
      <c r="F25" s="33"/>
      <c r="G25" s="32" t="s">
        <v>30</v>
      </c>
      <c r="H25" s="34"/>
      <c r="I25" s="35"/>
      <c r="J25" s="36"/>
      <c r="K25" s="37">
        <v>38000</v>
      </c>
      <c r="L25" s="38"/>
    </row>
    <row r="26" spans="2:12" ht="15" x14ac:dyDescent="0.25">
      <c r="B26" s="17"/>
      <c r="C26" s="30" t="s">
        <v>29</v>
      </c>
      <c r="D26" s="31"/>
      <c r="E26" s="32"/>
      <c r="F26" s="33"/>
      <c r="G26" s="32" t="s">
        <v>30</v>
      </c>
      <c r="H26" s="34"/>
      <c r="I26" s="35"/>
      <c r="J26" s="36"/>
      <c r="K26" s="37">
        <v>71000</v>
      </c>
      <c r="L26" s="38"/>
    </row>
    <row r="27" spans="2:12" ht="15" x14ac:dyDescent="0.25">
      <c r="B27" s="17"/>
      <c r="C27" s="30" t="s">
        <v>109</v>
      </c>
      <c r="D27" s="31"/>
      <c r="E27" s="32"/>
      <c r="F27" s="33"/>
      <c r="G27" s="32" t="s">
        <v>30</v>
      </c>
      <c r="H27" s="34"/>
      <c r="I27" s="35"/>
      <c r="J27" s="36"/>
      <c r="K27" s="37">
        <v>100000</v>
      </c>
      <c r="L27" s="38"/>
    </row>
    <row r="28" spans="2:12" ht="15" x14ac:dyDescent="0.25">
      <c r="B28" s="17">
        <v>45424</v>
      </c>
      <c r="C28" s="63" t="s">
        <v>78</v>
      </c>
      <c r="D28" s="19" t="s">
        <v>56</v>
      </c>
      <c r="E28" s="20" t="s">
        <v>110</v>
      </c>
      <c r="F28" s="26"/>
      <c r="G28" s="20" t="s">
        <v>65</v>
      </c>
      <c r="H28" s="59">
        <v>1300000</v>
      </c>
      <c r="I28" s="60">
        <v>0</v>
      </c>
      <c r="J28" s="23">
        <f>SUM(H28:I28)</f>
        <v>1300000</v>
      </c>
      <c r="K28" s="24"/>
      <c r="L28" s="25" t="b">
        <v>0</v>
      </c>
    </row>
    <row r="29" spans="2:12" ht="15" x14ac:dyDescent="0.25">
      <c r="B29" s="17">
        <v>45425</v>
      </c>
      <c r="C29" s="63" t="s">
        <v>111</v>
      </c>
      <c r="D29" s="19" t="s">
        <v>56</v>
      </c>
      <c r="E29" s="20" t="s">
        <v>89</v>
      </c>
      <c r="F29" s="26"/>
      <c r="G29" s="20" t="s">
        <v>65</v>
      </c>
      <c r="H29" s="59">
        <v>1300000</v>
      </c>
      <c r="I29" s="60">
        <v>0</v>
      </c>
      <c r="J29" s="23">
        <f>SUM(H29:I29)</f>
        <v>1300000</v>
      </c>
      <c r="K29" s="24"/>
      <c r="L29" s="25" t="b">
        <v>0</v>
      </c>
    </row>
    <row r="30" spans="2:12" ht="15" x14ac:dyDescent="0.25">
      <c r="B30" s="17"/>
      <c r="C30" s="30" t="s">
        <v>112</v>
      </c>
      <c r="D30" s="31"/>
      <c r="E30" s="32"/>
      <c r="F30" s="33"/>
      <c r="G30" s="32"/>
      <c r="H30" s="34"/>
      <c r="I30" s="35"/>
      <c r="J30" s="36"/>
      <c r="K30" s="37">
        <v>50006500</v>
      </c>
      <c r="L30" s="38"/>
    </row>
    <row r="31" spans="2:12" ht="15" x14ac:dyDescent="0.25">
      <c r="B31" s="17">
        <v>45426</v>
      </c>
      <c r="C31" s="63" t="s">
        <v>81</v>
      </c>
      <c r="D31" s="19" t="s">
        <v>56</v>
      </c>
      <c r="E31" s="20" t="s">
        <v>113</v>
      </c>
      <c r="F31" s="26"/>
      <c r="G31" s="20" t="s">
        <v>65</v>
      </c>
      <c r="H31" s="59">
        <v>650000</v>
      </c>
      <c r="I31" s="60">
        <v>0</v>
      </c>
      <c r="J31" s="23">
        <f t="shared" ref="J31:J36" si="0">SUM(H31:I31)</f>
        <v>650000</v>
      </c>
      <c r="K31" s="24"/>
      <c r="L31" s="25" t="b">
        <v>0</v>
      </c>
    </row>
    <row r="32" spans="2:12" ht="15" x14ac:dyDescent="0.25">
      <c r="B32" s="17"/>
      <c r="C32" s="63" t="s">
        <v>94</v>
      </c>
      <c r="D32" s="19" t="s">
        <v>56</v>
      </c>
      <c r="E32" s="20" t="s">
        <v>77</v>
      </c>
      <c r="F32" s="21"/>
      <c r="G32" s="20" t="s">
        <v>65</v>
      </c>
      <c r="H32" s="59">
        <v>650000</v>
      </c>
      <c r="I32" s="60">
        <v>0</v>
      </c>
      <c r="J32" s="23">
        <f t="shared" si="0"/>
        <v>650000</v>
      </c>
      <c r="K32" s="24"/>
      <c r="L32" s="25" t="b">
        <v>0</v>
      </c>
    </row>
    <row r="33" spans="2:12" ht="15" x14ac:dyDescent="0.25">
      <c r="B33" s="17"/>
      <c r="C33" s="63" t="s">
        <v>94</v>
      </c>
      <c r="D33" s="19" t="s">
        <v>56</v>
      </c>
      <c r="E33" s="20" t="s">
        <v>103</v>
      </c>
      <c r="F33" s="21" t="s">
        <v>84</v>
      </c>
      <c r="G33" s="20" t="s">
        <v>65</v>
      </c>
      <c r="H33" s="59">
        <v>150000</v>
      </c>
      <c r="I33" s="60">
        <v>0</v>
      </c>
      <c r="J33" s="23">
        <f t="shared" si="0"/>
        <v>150000</v>
      </c>
      <c r="K33" s="24"/>
      <c r="L33" s="25" t="b">
        <v>0</v>
      </c>
    </row>
    <row r="34" spans="2:12" ht="15" x14ac:dyDescent="0.25">
      <c r="B34" s="17">
        <v>45427</v>
      </c>
      <c r="C34" s="63" t="s">
        <v>81</v>
      </c>
      <c r="D34" s="19" t="s">
        <v>61</v>
      </c>
      <c r="E34" s="20"/>
      <c r="F34" s="21" t="s">
        <v>84</v>
      </c>
      <c r="G34" s="20" t="s">
        <v>17</v>
      </c>
      <c r="H34" s="59">
        <v>200000</v>
      </c>
      <c r="I34" s="60">
        <v>0</v>
      </c>
      <c r="J34" s="23">
        <f t="shared" si="0"/>
        <v>200000</v>
      </c>
      <c r="K34" s="24"/>
      <c r="L34" s="25" t="b">
        <v>0</v>
      </c>
    </row>
    <row r="35" spans="2:12" ht="15" x14ac:dyDescent="0.25">
      <c r="B35" s="17">
        <v>45428</v>
      </c>
      <c r="C35" s="63" t="s">
        <v>114</v>
      </c>
      <c r="D35" s="19" t="s">
        <v>56</v>
      </c>
      <c r="E35" s="20" t="s">
        <v>113</v>
      </c>
      <c r="F35" s="21" t="s">
        <v>84</v>
      </c>
      <c r="G35" s="20" t="s">
        <v>65</v>
      </c>
      <c r="H35" s="59">
        <v>350000</v>
      </c>
      <c r="I35" s="60">
        <v>0</v>
      </c>
      <c r="J35" s="23">
        <f t="shared" si="0"/>
        <v>350000</v>
      </c>
      <c r="K35" s="24"/>
      <c r="L35" s="25" t="b">
        <v>0</v>
      </c>
    </row>
    <row r="36" spans="2:12" ht="15" x14ac:dyDescent="0.25">
      <c r="B36" s="17">
        <v>45430</v>
      </c>
      <c r="C36" s="63" t="s">
        <v>115</v>
      </c>
      <c r="D36" s="53" t="s">
        <v>19</v>
      </c>
      <c r="E36" s="72"/>
      <c r="F36" s="72"/>
      <c r="G36" s="21" t="s">
        <v>30</v>
      </c>
      <c r="H36" s="22">
        <v>150000</v>
      </c>
      <c r="I36" s="28">
        <v>-50000</v>
      </c>
      <c r="J36" s="23">
        <f t="shared" si="0"/>
        <v>100000</v>
      </c>
      <c r="K36" s="24"/>
      <c r="L36" s="25" t="b">
        <v>0</v>
      </c>
    </row>
    <row r="37" spans="2:12" ht="15" x14ac:dyDescent="0.25">
      <c r="B37" s="17">
        <v>45431</v>
      </c>
      <c r="C37" s="30" t="s">
        <v>29</v>
      </c>
      <c r="D37" s="31"/>
      <c r="E37" s="32"/>
      <c r="F37" s="33"/>
      <c r="G37" s="32" t="s">
        <v>30</v>
      </c>
      <c r="H37" s="34"/>
      <c r="I37" s="35"/>
      <c r="J37" s="36"/>
      <c r="K37" s="37">
        <v>324000</v>
      </c>
      <c r="L37" s="38"/>
    </row>
    <row r="38" spans="2:12" ht="15" x14ac:dyDescent="0.25">
      <c r="B38" s="17">
        <v>45432</v>
      </c>
      <c r="C38" s="63" t="s">
        <v>114</v>
      </c>
      <c r="D38" s="19" t="s">
        <v>56</v>
      </c>
      <c r="E38" s="20" t="s">
        <v>113</v>
      </c>
      <c r="F38" s="21" t="s">
        <v>86</v>
      </c>
      <c r="G38" s="20" t="s">
        <v>65</v>
      </c>
      <c r="H38" s="59">
        <v>300000</v>
      </c>
      <c r="I38" s="60">
        <v>0</v>
      </c>
      <c r="J38" s="23">
        <f>SUM(H38:I38)</f>
        <v>300000</v>
      </c>
      <c r="K38" s="24"/>
      <c r="L38" s="25" t="b">
        <v>0</v>
      </c>
    </row>
    <row r="39" spans="2:12" ht="15" x14ac:dyDescent="0.25">
      <c r="B39" s="17"/>
      <c r="C39" s="63" t="s">
        <v>114</v>
      </c>
      <c r="D39" s="19" t="s">
        <v>56</v>
      </c>
      <c r="E39" s="20" t="s">
        <v>116</v>
      </c>
      <c r="F39" s="21" t="s">
        <v>84</v>
      </c>
      <c r="G39" s="20" t="s">
        <v>65</v>
      </c>
      <c r="H39" s="59">
        <v>50000</v>
      </c>
      <c r="I39" s="60">
        <v>0</v>
      </c>
      <c r="J39" s="23">
        <f>SUM(H39:I39)</f>
        <v>50000</v>
      </c>
      <c r="K39" s="24"/>
      <c r="L39" s="25" t="b">
        <v>0</v>
      </c>
    </row>
    <row r="40" spans="2:12" ht="15" x14ac:dyDescent="0.25">
      <c r="B40" s="17"/>
      <c r="C40" s="30" t="s">
        <v>29</v>
      </c>
      <c r="D40" s="31"/>
      <c r="E40" s="32"/>
      <c r="F40" s="33"/>
      <c r="G40" s="32" t="s">
        <v>30</v>
      </c>
      <c r="H40" s="34"/>
      <c r="I40" s="35"/>
      <c r="J40" s="36"/>
      <c r="K40" s="37">
        <v>333496</v>
      </c>
      <c r="L40" s="38"/>
    </row>
    <row r="41" spans="2:12" ht="15" x14ac:dyDescent="0.25">
      <c r="B41" s="17">
        <v>45435</v>
      </c>
      <c r="C41" s="63" t="s">
        <v>62</v>
      </c>
      <c r="D41" s="19" t="s">
        <v>56</v>
      </c>
      <c r="E41" s="20" t="s">
        <v>64</v>
      </c>
      <c r="F41" s="26"/>
      <c r="G41" s="20" t="s">
        <v>65</v>
      </c>
      <c r="H41" s="59">
        <v>650000</v>
      </c>
      <c r="I41" s="60">
        <v>0</v>
      </c>
      <c r="J41" s="23">
        <f t="shared" ref="J41:J49" si="1">SUM(H41:I41)</f>
        <v>650000</v>
      </c>
      <c r="K41" s="24"/>
      <c r="L41" s="25" t="b">
        <v>0</v>
      </c>
    </row>
    <row r="42" spans="2:12" ht="15" x14ac:dyDescent="0.25">
      <c r="B42" s="17">
        <v>45439</v>
      </c>
      <c r="C42" s="63" t="s">
        <v>117</v>
      </c>
      <c r="D42" s="19" t="s">
        <v>56</v>
      </c>
      <c r="E42" s="20" t="s">
        <v>118</v>
      </c>
      <c r="F42" s="26"/>
      <c r="G42" s="20" t="s">
        <v>65</v>
      </c>
      <c r="H42" s="59">
        <v>1300000</v>
      </c>
      <c r="I42" s="60">
        <v>0</v>
      </c>
      <c r="J42" s="23">
        <f t="shared" si="1"/>
        <v>1300000</v>
      </c>
      <c r="K42" s="24"/>
      <c r="L42" s="25" t="b">
        <v>0</v>
      </c>
    </row>
    <row r="43" spans="2:12" ht="15" x14ac:dyDescent="0.25">
      <c r="B43" s="17"/>
      <c r="C43" s="63" t="s">
        <v>119</v>
      </c>
      <c r="D43" s="53" t="s">
        <v>19</v>
      </c>
      <c r="E43" s="72"/>
      <c r="F43" s="72"/>
      <c r="G43" s="54" t="s">
        <v>17</v>
      </c>
      <c r="H43" s="22">
        <v>150000</v>
      </c>
      <c r="I43" s="28">
        <v>-50000</v>
      </c>
      <c r="J43" s="23">
        <f t="shared" si="1"/>
        <v>100000</v>
      </c>
      <c r="K43" s="24"/>
      <c r="L43" s="25" t="b">
        <v>0</v>
      </c>
    </row>
    <row r="44" spans="2:12" ht="15" x14ac:dyDescent="0.25">
      <c r="B44" s="17"/>
      <c r="C44" s="63" t="s">
        <v>120</v>
      </c>
      <c r="D44" s="53" t="s">
        <v>19</v>
      </c>
      <c r="E44" s="72"/>
      <c r="F44" s="72"/>
      <c r="G44" s="21" t="s">
        <v>30</v>
      </c>
      <c r="H44" s="22">
        <v>150000</v>
      </c>
      <c r="I44" s="28">
        <v>-50000</v>
      </c>
      <c r="J44" s="23">
        <f t="shared" si="1"/>
        <v>100000</v>
      </c>
      <c r="K44" s="24"/>
      <c r="L44" s="25" t="b">
        <v>0</v>
      </c>
    </row>
    <row r="45" spans="2:12" ht="15" x14ac:dyDescent="0.25">
      <c r="B45" s="17">
        <v>45441</v>
      </c>
      <c r="C45" s="63" t="s">
        <v>85</v>
      </c>
      <c r="D45" s="19" t="s">
        <v>56</v>
      </c>
      <c r="E45" s="20" t="s">
        <v>103</v>
      </c>
      <c r="F45" s="26"/>
      <c r="G45" s="20" t="s">
        <v>65</v>
      </c>
      <c r="H45" s="59">
        <v>650000</v>
      </c>
      <c r="I45" s="60">
        <v>0</v>
      </c>
      <c r="J45" s="23">
        <f t="shared" si="1"/>
        <v>650000</v>
      </c>
      <c r="K45" s="24"/>
      <c r="L45" s="25" t="b">
        <v>0</v>
      </c>
    </row>
    <row r="46" spans="2:12" ht="15" x14ac:dyDescent="0.25">
      <c r="B46" s="17">
        <v>45442</v>
      </c>
      <c r="C46" s="63" t="s">
        <v>121</v>
      </c>
      <c r="D46" s="53" t="s">
        <v>19</v>
      </c>
      <c r="E46" s="72"/>
      <c r="F46" s="72"/>
      <c r="G46" s="54" t="s">
        <v>17</v>
      </c>
      <c r="H46" s="22">
        <v>150000</v>
      </c>
      <c r="I46" s="28">
        <v>-50000</v>
      </c>
      <c r="J46" s="23">
        <f t="shared" si="1"/>
        <v>100000</v>
      </c>
      <c r="K46" s="24"/>
      <c r="L46" s="25" t="b">
        <v>0</v>
      </c>
    </row>
    <row r="47" spans="2:12" ht="15" x14ac:dyDescent="0.25">
      <c r="B47" s="17"/>
      <c r="C47" s="63" t="s">
        <v>122</v>
      </c>
      <c r="D47" s="53" t="s">
        <v>19</v>
      </c>
      <c r="E47" s="72"/>
      <c r="F47" s="72"/>
      <c r="G47" s="54" t="s">
        <v>17</v>
      </c>
      <c r="H47" s="22">
        <v>150000</v>
      </c>
      <c r="I47" s="28">
        <v>-50000</v>
      </c>
      <c r="J47" s="23">
        <f t="shared" si="1"/>
        <v>100000</v>
      </c>
      <c r="K47" s="24"/>
      <c r="L47" s="25" t="b">
        <v>0</v>
      </c>
    </row>
    <row r="48" spans="2:12" ht="15" x14ac:dyDescent="0.25">
      <c r="B48" s="17"/>
      <c r="C48" s="63" t="s">
        <v>123</v>
      </c>
      <c r="D48" s="53" t="s">
        <v>19</v>
      </c>
      <c r="E48" s="72"/>
      <c r="F48" s="72"/>
      <c r="G48" s="54" t="s">
        <v>17</v>
      </c>
      <c r="H48" s="22">
        <v>150000</v>
      </c>
      <c r="I48" s="28">
        <v>-50000</v>
      </c>
      <c r="J48" s="23">
        <f t="shared" si="1"/>
        <v>100000</v>
      </c>
      <c r="K48" s="24"/>
      <c r="L48" s="25" t="b">
        <v>0</v>
      </c>
    </row>
    <row r="49" spans="1:31" ht="15" x14ac:dyDescent="0.25">
      <c r="B49" s="17">
        <v>45443</v>
      </c>
      <c r="C49" s="63" t="s">
        <v>83</v>
      </c>
      <c r="D49" s="19" t="s">
        <v>56</v>
      </c>
      <c r="E49" s="20" t="s">
        <v>103</v>
      </c>
      <c r="F49" s="21" t="s">
        <v>86</v>
      </c>
      <c r="G49" s="20" t="s">
        <v>65</v>
      </c>
      <c r="H49" s="59">
        <v>400000</v>
      </c>
      <c r="I49" s="60">
        <v>0</v>
      </c>
      <c r="J49" s="23">
        <f t="shared" si="1"/>
        <v>400000</v>
      </c>
      <c r="K49" s="24"/>
      <c r="L49" s="25" t="b">
        <v>0</v>
      </c>
    </row>
    <row r="50" spans="1:31" ht="15" x14ac:dyDescent="0.25">
      <c r="B50" s="285" t="s">
        <v>34</v>
      </c>
      <c r="C50" s="273"/>
      <c r="D50" s="274"/>
      <c r="E50" s="286" t="s">
        <v>35</v>
      </c>
      <c r="F50" s="273"/>
      <c r="G50" s="274"/>
    </row>
    <row r="51" spans="1:31" ht="15" x14ac:dyDescent="0.25">
      <c r="B51" s="287" t="s">
        <v>36</v>
      </c>
      <c r="C51" s="288"/>
      <c r="D51" s="62">
        <f>SUMIF(D7:D49,D18,J7:J54)</f>
        <v>12850000</v>
      </c>
      <c r="E51" s="289" t="s">
        <v>37</v>
      </c>
      <c r="F51" s="290"/>
      <c r="G51" s="40">
        <f>SUM(K13:K14,K25:K27,K37,K40,K9)</f>
        <v>2739000</v>
      </c>
    </row>
    <row r="52" spans="1:31" ht="15" x14ac:dyDescent="0.25">
      <c r="B52" s="280" t="s">
        <v>38</v>
      </c>
      <c r="C52" s="281"/>
      <c r="D52" s="41">
        <f>SUMIF(D17:D49,D21,J17:J51)</f>
        <v>10250000</v>
      </c>
      <c r="E52" s="280" t="s">
        <v>39</v>
      </c>
      <c r="F52" s="281"/>
      <c r="G52" s="42"/>
    </row>
    <row r="53" spans="1:31" ht="15" x14ac:dyDescent="0.25">
      <c r="B53" s="280" t="s">
        <v>40</v>
      </c>
      <c r="C53" s="281"/>
      <c r="D53" s="43">
        <f>SUMIF(D17:D49,D23,J17:J62)</f>
        <v>800000</v>
      </c>
      <c r="E53" s="280" t="s">
        <v>41</v>
      </c>
      <c r="F53" s="281"/>
      <c r="G53" s="44">
        <v>15477000</v>
      </c>
    </row>
    <row r="54" spans="1:31" ht="15" x14ac:dyDescent="0.25">
      <c r="B54" s="280" t="s">
        <v>42</v>
      </c>
      <c r="C54" s="281"/>
      <c r="D54" s="45">
        <v>0</v>
      </c>
      <c r="E54" s="280"/>
      <c r="F54" s="281"/>
      <c r="G54" s="46"/>
    </row>
    <row r="55" spans="1:31" ht="15" x14ac:dyDescent="0.25">
      <c r="B55" s="280" t="s">
        <v>43</v>
      </c>
      <c r="C55" s="281"/>
      <c r="D55" s="43">
        <f>SUMIF(D17:D49,D46,J17:J51)</f>
        <v>800000</v>
      </c>
      <c r="E55" s="280"/>
      <c r="F55" s="281"/>
      <c r="G55" s="46"/>
    </row>
    <row r="56" spans="1:31" ht="15" x14ac:dyDescent="0.25">
      <c r="B56" s="280" t="s">
        <v>72</v>
      </c>
      <c r="C56" s="281"/>
      <c r="D56" s="45">
        <v>21572529</v>
      </c>
      <c r="E56" s="280"/>
      <c r="F56" s="281"/>
      <c r="G56" s="46"/>
    </row>
    <row r="57" spans="1:31" ht="15" x14ac:dyDescent="0.25">
      <c r="B57" s="282" t="s">
        <v>44</v>
      </c>
      <c r="C57" s="273"/>
      <c r="D57" s="47">
        <f>SUM(D51:D55)</f>
        <v>24700000</v>
      </c>
      <c r="E57" s="282" t="s">
        <v>45</v>
      </c>
      <c r="F57" s="274"/>
      <c r="G57" s="48">
        <f>SUM(G51:H55)</f>
        <v>18216000</v>
      </c>
    </row>
    <row r="58" spans="1:31" ht="15" x14ac:dyDescent="0.25">
      <c r="B58" s="264" t="s">
        <v>46</v>
      </c>
      <c r="C58" s="265"/>
      <c r="D58" s="265"/>
      <c r="E58" s="265"/>
      <c r="F58" s="265"/>
      <c r="G58" s="266"/>
    </row>
    <row r="59" spans="1:31" ht="12.75" x14ac:dyDescent="0.2">
      <c r="A59" s="49"/>
      <c r="B59" s="291" t="s">
        <v>73</v>
      </c>
      <c r="C59" s="292"/>
      <c r="D59" s="293">
        <v>1500000</v>
      </c>
      <c r="E59" s="294"/>
      <c r="F59" s="294"/>
      <c r="G59" s="295"/>
      <c r="H59" s="49"/>
      <c r="I59" s="49"/>
      <c r="J59" s="49"/>
      <c r="K59" s="49"/>
      <c r="L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1:31" ht="15" x14ac:dyDescent="0.25">
      <c r="B60" s="264" t="s">
        <v>48</v>
      </c>
      <c r="C60" s="265"/>
      <c r="D60" s="265"/>
      <c r="E60" s="265"/>
      <c r="F60" s="265"/>
      <c r="G60" s="266"/>
    </row>
    <row r="61" spans="1:31" ht="15" x14ac:dyDescent="0.25">
      <c r="B61" s="277"/>
      <c r="C61" s="268"/>
      <c r="D61" s="278"/>
      <c r="E61" s="265"/>
      <c r="F61" s="265"/>
      <c r="G61" s="266"/>
    </row>
    <row r="62" spans="1:31" ht="15" x14ac:dyDescent="0.25">
      <c r="B62" s="267" t="s">
        <v>75</v>
      </c>
      <c r="C62" s="268"/>
      <c r="D62" s="279">
        <f>'APRIL 2024'!D54</f>
        <v>-173274942</v>
      </c>
      <c r="E62" s="265"/>
      <c r="F62" s="265"/>
      <c r="G62" s="266"/>
    </row>
    <row r="63" spans="1:31" ht="15" x14ac:dyDescent="0.25">
      <c r="B63" s="267" t="s">
        <v>51</v>
      </c>
      <c r="C63" s="268"/>
      <c r="D63" s="269">
        <f>D59</f>
        <v>1500000</v>
      </c>
      <c r="E63" s="265"/>
      <c r="F63" s="265"/>
      <c r="G63" s="266"/>
    </row>
    <row r="64" spans="1:31" ht="15" x14ac:dyDescent="0.25">
      <c r="B64" s="50" t="s">
        <v>52</v>
      </c>
      <c r="C64" s="51"/>
      <c r="D64" s="269">
        <v>0</v>
      </c>
      <c r="E64" s="265"/>
      <c r="F64" s="265"/>
      <c r="G64" s="266"/>
    </row>
    <row r="65" spans="2:7" ht="15" x14ac:dyDescent="0.25">
      <c r="B65" s="270" t="s">
        <v>53</v>
      </c>
      <c r="C65" s="271"/>
      <c r="D65" s="272">
        <f>SUM(D62+D63-D64)</f>
        <v>-171774942</v>
      </c>
      <c r="E65" s="273"/>
      <c r="F65" s="273"/>
      <c r="G65" s="274"/>
    </row>
    <row r="66" spans="2:7" ht="12.75" x14ac:dyDescent="0.2">
      <c r="B66" s="52"/>
      <c r="D66" s="52"/>
      <c r="F66" s="52"/>
    </row>
  </sheetData>
  <mergeCells count="30">
    <mergeCell ref="E52:F52"/>
    <mergeCell ref="E53:F53"/>
    <mergeCell ref="L5:L6"/>
    <mergeCell ref="B50:D50"/>
    <mergeCell ref="E50:G50"/>
    <mergeCell ref="B51:C51"/>
    <mergeCell ref="E51:F51"/>
    <mergeCell ref="B52:C52"/>
    <mergeCell ref="B53:C53"/>
    <mergeCell ref="B54:C54"/>
    <mergeCell ref="E54:F54"/>
    <mergeCell ref="B55:C55"/>
    <mergeCell ref="E55:F55"/>
    <mergeCell ref="B56:C56"/>
    <mergeCell ref="E56:F56"/>
    <mergeCell ref="D64:G64"/>
    <mergeCell ref="B65:C65"/>
    <mergeCell ref="D65:G65"/>
    <mergeCell ref="E57:F57"/>
    <mergeCell ref="B58:G58"/>
    <mergeCell ref="B59:C59"/>
    <mergeCell ref="D59:G59"/>
    <mergeCell ref="B60:G60"/>
    <mergeCell ref="B61:C61"/>
    <mergeCell ref="D61:G61"/>
    <mergeCell ref="B57:C57"/>
    <mergeCell ref="B62:C62"/>
    <mergeCell ref="D62:G62"/>
    <mergeCell ref="B63:C63"/>
    <mergeCell ref="D63:G63"/>
  </mergeCells>
  <dataValidations count="5">
    <dataValidation type="list" allowBlank="1" sqref="G9 G13:G14 G19 G25:G27 G30 G36:G37 G40 G43:G44 G46:G48" xr:uid="{00000000-0002-0000-0300-000000000000}">
      <formula1>"KAS,BCA,BRI,BNI,BNI CV,GOPAY,BNI VA,PUSAT"</formula1>
    </dataValidation>
    <dataValidation type="list" allowBlank="1" sqref="D36 D43:D44 D46:D48" xr:uid="{00000000-0002-0000-0300-000001000000}">
      <formula1>"Pendaftaran,Herregistrasi,Konversi,Angsuran,KRS,Martikulasi,Biaya Cetak,Biaya Cuti,Operasional,PKKMB dll,SGS,Biaya Praktik,Seragam"</formula1>
    </dataValidation>
    <dataValidation type="list" allowBlank="1" sqref="D7:D8 D10:D12 D15:D18 D20:D24 D28:D29 D31:D35 D38:D39 D41:D42 D45 D49" xr:uid="{00000000-0002-0000-0300-000002000000}">
      <formula1>"Pendaftaran,Herregistrasi,Konversi,Angsuran,KRS,Martikulasi,Biaya Cetak,Biaya Cuti,Operasional,PKKMB dll,SGS,Seragam,Biaya Praktik"</formula1>
    </dataValidation>
    <dataValidation type="list" allowBlank="1" sqref="D9 D13:D14 D19 D25:D27 D30 D37 D40" xr:uid="{00000000-0002-0000-03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8 G10:G12 G15:G18 G20:G24 G28:G29 G31:G35 G38:G39 G41:G42 G45 G49" xr:uid="{00000000-0002-0000-0300-000004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E66"/>
  <sheetViews>
    <sheetView topLeftCell="A11" workbookViewId="0">
      <selection activeCell="D32" sqref="D32"/>
    </sheetView>
  </sheetViews>
  <sheetFormatPr defaultColWidth="12.5703125" defaultRowHeight="15.75" customHeight="1" x14ac:dyDescent="0.2"/>
  <cols>
    <col min="3" max="3" width="24.5703125" customWidth="1"/>
    <col min="4" max="4" width="16.140625" customWidth="1"/>
    <col min="5" max="5" width="20.425781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124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45446</v>
      </c>
      <c r="C7" s="63" t="s">
        <v>79</v>
      </c>
      <c r="D7" s="19" t="s">
        <v>56</v>
      </c>
      <c r="E7" s="20" t="s">
        <v>113</v>
      </c>
      <c r="F7" s="26"/>
      <c r="G7" s="20" t="s">
        <v>65</v>
      </c>
      <c r="H7" s="59">
        <v>650000</v>
      </c>
      <c r="I7" s="60">
        <v>0</v>
      </c>
      <c r="J7" s="23">
        <f>SUM(H7:I7)</f>
        <v>650000</v>
      </c>
      <c r="K7" s="24"/>
      <c r="L7" s="25" t="b">
        <v>0</v>
      </c>
    </row>
    <row r="8" spans="1:31" ht="15.75" customHeight="1" x14ac:dyDescent="0.25">
      <c r="B8" s="17"/>
      <c r="C8" s="63" t="s">
        <v>125</v>
      </c>
      <c r="D8" s="53" t="s">
        <v>19</v>
      </c>
      <c r="E8" s="72"/>
      <c r="F8" s="72"/>
      <c r="G8" s="54" t="s">
        <v>17</v>
      </c>
      <c r="H8" s="22">
        <v>150000</v>
      </c>
      <c r="I8" s="28">
        <v>-50000</v>
      </c>
      <c r="J8" s="23">
        <f>SUM(H8:I8)</f>
        <v>100000</v>
      </c>
      <c r="K8" s="24"/>
      <c r="L8" s="25" t="b">
        <v>0</v>
      </c>
    </row>
    <row r="9" spans="1:31" ht="15.75" customHeight="1" x14ac:dyDescent="0.25">
      <c r="B9" s="17">
        <v>45447</v>
      </c>
      <c r="C9" s="63" t="s">
        <v>62</v>
      </c>
      <c r="D9" s="19" t="s">
        <v>56</v>
      </c>
      <c r="E9" s="20" t="s">
        <v>113</v>
      </c>
      <c r="F9" s="26"/>
      <c r="G9" s="20" t="s">
        <v>65</v>
      </c>
      <c r="H9" s="59">
        <v>650000</v>
      </c>
      <c r="I9" s="60">
        <v>0</v>
      </c>
      <c r="J9" s="23">
        <f>SUM(H9:I9)</f>
        <v>650000</v>
      </c>
      <c r="K9" s="24"/>
      <c r="L9" s="25" t="b">
        <v>0</v>
      </c>
    </row>
    <row r="10" spans="1:31" ht="15.75" customHeight="1" x14ac:dyDescent="0.25">
      <c r="B10" s="17">
        <v>45448</v>
      </c>
      <c r="C10" s="63" t="s">
        <v>92</v>
      </c>
      <c r="D10" s="19" t="s">
        <v>56</v>
      </c>
      <c r="E10" s="20" t="s">
        <v>103</v>
      </c>
      <c r="F10" s="26"/>
      <c r="G10" s="20" t="s">
        <v>65</v>
      </c>
      <c r="H10" s="59">
        <v>650000</v>
      </c>
      <c r="I10" s="60">
        <v>0</v>
      </c>
      <c r="J10" s="23">
        <f>SUM(H10:I10)</f>
        <v>650000</v>
      </c>
      <c r="K10" s="24"/>
      <c r="L10" s="25" t="b">
        <v>0</v>
      </c>
    </row>
    <row r="11" spans="1:31" ht="15.75" customHeight="1" x14ac:dyDescent="0.25">
      <c r="B11" s="17"/>
      <c r="C11" s="30" t="s">
        <v>32</v>
      </c>
      <c r="D11" s="31" t="s">
        <v>126</v>
      </c>
      <c r="E11" s="32"/>
      <c r="F11" s="33"/>
      <c r="G11" s="32" t="s">
        <v>33</v>
      </c>
      <c r="H11" s="34"/>
      <c r="I11" s="35"/>
      <c r="J11" s="36"/>
      <c r="K11" s="57">
        <v>1464618</v>
      </c>
      <c r="L11" s="38"/>
    </row>
    <row r="12" spans="1:31" ht="15.75" customHeight="1" x14ac:dyDescent="0.25">
      <c r="B12" s="17"/>
      <c r="C12" s="30" t="s">
        <v>58</v>
      </c>
      <c r="D12" s="31" t="s">
        <v>126</v>
      </c>
      <c r="E12" s="32"/>
      <c r="F12" s="33"/>
      <c r="G12" s="32" t="s">
        <v>33</v>
      </c>
      <c r="H12" s="34"/>
      <c r="I12" s="35"/>
      <c r="J12" s="36"/>
      <c r="K12" s="57">
        <v>402100</v>
      </c>
      <c r="L12" s="38"/>
    </row>
    <row r="13" spans="1:31" ht="15.75" customHeight="1" x14ac:dyDescent="0.25">
      <c r="B13" s="17">
        <v>45449</v>
      </c>
      <c r="C13" s="63" t="s">
        <v>81</v>
      </c>
      <c r="D13" s="19" t="s">
        <v>56</v>
      </c>
      <c r="E13" s="20" t="s">
        <v>116</v>
      </c>
      <c r="F13" s="26"/>
      <c r="G13" s="20" t="s">
        <v>65</v>
      </c>
      <c r="H13" s="59">
        <v>650000</v>
      </c>
      <c r="I13" s="60">
        <v>0</v>
      </c>
      <c r="J13" s="23">
        <f>SUM(H13:I13)</f>
        <v>650000</v>
      </c>
      <c r="K13" s="24"/>
      <c r="L13" s="25" t="b">
        <v>0</v>
      </c>
    </row>
    <row r="14" spans="1:31" ht="15.75" customHeight="1" x14ac:dyDescent="0.25">
      <c r="B14" s="17"/>
      <c r="C14" s="30" t="s">
        <v>109</v>
      </c>
      <c r="D14" s="31" t="s">
        <v>126</v>
      </c>
      <c r="E14" s="32"/>
      <c r="F14" s="33"/>
      <c r="G14" s="32" t="s">
        <v>30</v>
      </c>
      <c r="H14" s="34"/>
      <c r="I14" s="35"/>
      <c r="J14" s="36"/>
      <c r="K14" s="37">
        <v>100000</v>
      </c>
      <c r="L14" s="38"/>
    </row>
    <row r="15" spans="1:31" ht="15.75" customHeight="1" x14ac:dyDescent="0.25">
      <c r="B15" s="17"/>
      <c r="C15" s="30" t="s">
        <v>127</v>
      </c>
      <c r="D15" s="31" t="s">
        <v>126</v>
      </c>
      <c r="E15" s="32"/>
      <c r="F15" s="33"/>
      <c r="G15" s="32" t="s">
        <v>30</v>
      </c>
      <c r="H15" s="34"/>
      <c r="I15" s="35"/>
      <c r="J15" s="36"/>
      <c r="K15" s="37">
        <v>46000</v>
      </c>
      <c r="L15" s="38"/>
    </row>
    <row r="16" spans="1:31" ht="15.75" customHeight="1" x14ac:dyDescent="0.25">
      <c r="B16" s="17"/>
      <c r="C16" s="30" t="s">
        <v>128</v>
      </c>
      <c r="D16" s="31" t="s">
        <v>126</v>
      </c>
      <c r="E16" s="32"/>
      <c r="F16" s="33"/>
      <c r="G16" s="32" t="s">
        <v>30</v>
      </c>
      <c r="H16" s="34"/>
      <c r="I16" s="35"/>
      <c r="J16" s="36"/>
      <c r="K16" s="37">
        <v>45000</v>
      </c>
      <c r="L16" s="38"/>
    </row>
    <row r="17" spans="2:12" ht="15.75" customHeight="1" x14ac:dyDescent="0.25">
      <c r="B17" s="17"/>
      <c r="C17" s="30" t="s">
        <v>129</v>
      </c>
      <c r="D17" s="31" t="s">
        <v>126</v>
      </c>
      <c r="E17" s="32"/>
      <c r="F17" s="33"/>
      <c r="G17" s="32" t="s">
        <v>30</v>
      </c>
      <c r="H17" s="34"/>
      <c r="I17" s="35"/>
      <c r="J17" s="36"/>
      <c r="K17" s="37">
        <v>5000</v>
      </c>
      <c r="L17" s="38"/>
    </row>
    <row r="18" spans="2:12" ht="15.75" customHeight="1" x14ac:dyDescent="0.25">
      <c r="B18" s="17"/>
      <c r="C18" s="30" t="s">
        <v>130</v>
      </c>
      <c r="D18" s="31" t="s">
        <v>126</v>
      </c>
      <c r="E18" s="32"/>
      <c r="F18" s="33"/>
      <c r="G18" s="32" t="s">
        <v>30</v>
      </c>
      <c r="H18" s="34"/>
      <c r="I18" s="35"/>
      <c r="J18" s="36"/>
      <c r="K18" s="37">
        <v>10000</v>
      </c>
      <c r="L18" s="38"/>
    </row>
    <row r="19" spans="2:12" ht="15.75" customHeight="1" x14ac:dyDescent="0.25">
      <c r="B19" s="17"/>
      <c r="C19" s="30" t="s">
        <v>131</v>
      </c>
      <c r="D19" s="31" t="s">
        <v>126</v>
      </c>
      <c r="E19" s="32"/>
      <c r="F19" s="33"/>
      <c r="G19" s="32" t="s">
        <v>30</v>
      </c>
      <c r="H19" s="34"/>
      <c r="I19" s="35"/>
      <c r="J19" s="36"/>
      <c r="K19" s="37">
        <v>15000</v>
      </c>
      <c r="L19" s="38"/>
    </row>
    <row r="20" spans="2:12" ht="15.75" customHeight="1" x14ac:dyDescent="0.25">
      <c r="B20" s="17"/>
      <c r="C20" s="30" t="s">
        <v>132</v>
      </c>
      <c r="D20" s="31" t="s">
        <v>126</v>
      </c>
      <c r="E20" s="32"/>
      <c r="F20" s="33"/>
      <c r="G20" s="32" t="s">
        <v>30</v>
      </c>
      <c r="H20" s="34"/>
      <c r="I20" s="35"/>
      <c r="J20" s="36"/>
      <c r="K20" s="37">
        <v>34500</v>
      </c>
      <c r="L20" s="38"/>
    </row>
    <row r="21" spans="2:12" ht="15.75" customHeight="1" x14ac:dyDescent="0.25">
      <c r="B21" s="17"/>
      <c r="C21" s="30" t="s">
        <v>133</v>
      </c>
      <c r="D21" s="31" t="s">
        <v>126</v>
      </c>
      <c r="E21" s="32"/>
      <c r="F21" s="33"/>
      <c r="G21" s="32" t="s">
        <v>30</v>
      </c>
      <c r="H21" s="34"/>
      <c r="I21" s="35"/>
      <c r="J21" s="36"/>
      <c r="K21" s="37">
        <v>8000</v>
      </c>
      <c r="L21" s="38"/>
    </row>
    <row r="22" spans="2:12" ht="15.75" customHeight="1" x14ac:dyDescent="0.25">
      <c r="B22" s="17">
        <v>45450</v>
      </c>
      <c r="C22" s="63" t="s">
        <v>55</v>
      </c>
      <c r="D22" s="19" t="s">
        <v>56</v>
      </c>
      <c r="E22" s="20" t="s">
        <v>134</v>
      </c>
      <c r="F22" s="26"/>
      <c r="G22" s="20" t="s">
        <v>65</v>
      </c>
      <c r="H22" s="59">
        <v>650000</v>
      </c>
      <c r="I22" s="60">
        <v>0</v>
      </c>
      <c r="J22" s="23">
        <f>SUM(H22:I22)</f>
        <v>650000</v>
      </c>
      <c r="K22" s="24"/>
      <c r="L22" s="25" t="b">
        <v>0</v>
      </c>
    </row>
    <row r="23" spans="2:12" ht="15" x14ac:dyDescent="0.25">
      <c r="B23" s="17">
        <v>45453</v>
      </c>
      <c r="C23" s="63" t="s">
        <v>135</v>
      </c>
      <c r="D23" s="19" t="s">
        <v>56</v>
      </c>
      <c r="E23" s="20" t="s">
        <v>93</v>
      </c>
      <c r="F23" s="26"/>
      <c r="G23" s="20" t="s">
        <v>65</v>
      </c>
      <c r="H23" s="59">
        <v>1300000</v>
      </c>
      <c r="I23" s="60">
        <v>0</v>
      </c>
      <c r="J23" s="23">
        <f>SUM(H23:I23)</f>
        <v>1300000</v>
      </c>
      <c r="K23" s="24"/>
      <c r="L23" s="25" t="b">
        <v>0</v>
      </c>
    </row>
    <row r="24" spans="2:12" ht="15" x14ac:dyDescent="0.25">
      <c r="B24" s="17"/>
      <c r="C24" s="63" t="s">
        <v>135</v>
      </c>
      <c r="D24" s="19" t="s">
        <v>56</v>
      </c>
      <c r="E24" s="20" t="s">
        <v>110</v>
      </c>
      <c r="F24" s="26"/>
      <c r="G24" s="20" t="s">
        <v>65</v>
      </c>
      <c r="H24" s="59">
        <v>1300000</v>
      </c>
      <c r="I24" s="60">
        <v>0</v>
      </c>
      <c r="J24" s="23">
        <f>SUM(H24:I24)</f>
        <v>1300000</v>
      </c>
      <c r="K24" s="24"/>
      <c r="L24" s="25" t="b">
        <v>0</v>
      </c>
    </row>
    <row r="25" spans="2:12" ht="15" x14ac:dyDescent="0.25">
      <c r="B25" s="17"/>
      <c r="C25" s="30" t="s">
        <v>136</v>
      </c>
      <c r="D25" s="31" t="s">
        <v>126</v>
      </c>
      <c r="E25" s="32"/>
      <c r="F25" s="33"/>
      <c r="G25" s="32" t="s">
        <v>30</v>
      </c>
      <c r="H25" s="34"/>
      <c r="I25" s="35"/>
      <c r="J25" s="36"/>
      <c r="K25" s="37">
        <v>105000</v>
      </c>
      <c r="L25" s="38"/>
    </row>
    <row r="26" spans="2:12" ht="15" x14ac:dyDescent="0.25">
      <c r="B26" s="17"/>
      <c r="C26" s="30" t="s">
        <v>137</v>
      </c>
      <c r="D26" s="31" t="s">
        <v>126</v>
      </c>
      <c r="E26" s="32"/>
      <c r="F26" s="33"/>
      <c r="G26" s="32" t="s">
        <v>30</v>
      </c>
      <c r="H26" s="34"/>
      <c r="I26" s="35"/>
      <c r="J26" s="36"/>
      <c r="K26" s="37">
        <v>15000</v>
      </c>
      <c r="L26" s="38"/>
    </row>
    <row r="27" spans="2:12" ht="15" x14ac:dyDescent="0.25">
      <c r="B27" s="17">
        <v>45454</v>
      </c>
      <c r="C27" s="63" t="s">
        <v>83</v>
      </c>
      <c r="D27" s="19" t="s">
        <v>56</v>
      </c>
      <c r="E27" s="20" t="s">
        <v>134</v>
      </c>
      <c r="F27" s="26"/>
      <c r="G27" s="20" t="s">
        <v>65</v>
      </c>
      <c r="H27" s="59">
        <v>650000</v>
      </c>
      <c r="I27" s="60">
        <v>0</v>
      </c>
      <c r="J27" s="23">
        <f t="shared" ref="J27:J44" si="0">SUM(H27:I27)</f>
        <v>650000</v>
      </c>
      <c r="K27" s="24"/>
      <c r="L27" s="25" t="b">
        <v>0</v>
      </c>
    </row>
    <row r="28" spans="2:12" ht="15" x14ac:dyDescent="0.25">
      <c r="B28" s="17"/>
      <c r="C28" s="63" t="s">
        <v>82</v>
      </c>
      <c r="D28" s="19" t="s">
        <v>56</v>
      </c>
      <c r="E28" s="20" t="s">
        <v>116</v>
      </c>
      <c r="F28" s="21" t="s">
        <v>86</v>
      </c>
      <c r="G28" s="20" t="s">
        <v>65</v>
      </c>
      <c r="H28" s="59">
        <v>600000</v>
      </c>
      <c r="I28" s="60">
        <v>0</v>
      </c>
      <c r="J28" s="23">
        <f t="shared" si="0"/>
        <v>600000</v>
      </c>
      <c r="K28" s="64"/>
      <c r="L28" s="25" t="b">
        <v>0</v>
      </c>
    </row>
    <row r="29" spans="2:12" ht="15" x14ac:dyDescent="0.25">
      <c r="B29" s="17"/>
      <c r="C29" s="63" t="s">
        <v>138</v>
      </c>
      <c r="D29" s="53" t="s">
        <v>19</v>
      </c>
      <c r="E29" s="72"/>
      <c r="F29" s="72"/>
      <c r="G29" s="54" t="s">
        <v>17</v>
      </c>
      <c r="H29" s="22">
        <v>150000</v>
      </c>
      <c r="I29" s="28">
        <v>-50000</v>
      </c>
      <c r="J29" s="23">
        <f t="shared" si="0"/>
        <v>100000</v>
      </c>
      <c r="K29" s="64"/>
      <c r="L29" s="25" t="b">
        <v>0</v>
      </c>
    </row>
    <row r="30" spans="2:12" ht="15" x14ac:dyDescent="0.25">
      <c r="B30" s="17"/>
      <c r="C30" s="63" t="s">
        <v>139</v>
      </c>
      <c r="D30" s="53" t="s">
        <v>19</v>
      </c>
      <c r="E30" s="72"/>
      <c r="F30" s="72"/>
      <c r="G30" s="54" t="s">
        <v>17</v>
      </c>
      <c r="H30" s="22">
        <v>150000</v>
      </c>
      <c r="I30" s="28">
        <v>-50000</v>
      </c>
      <c r="J30" s="23">
        <f t="shared" si="0"/>
        <v>100000</v>
      </c>
      <c r="K30" s="64"/>
      <c r="L30" s="25" t="b">
        <v>0</v>
      </c>
    </row>
    <row r="31" spans="2:12" ht="15" x14ac:dyDescent="0.25">
      <c r="B31" s="17">
        <v>45455</v>
      </c>
      <c r="C31" s="63" t="s">
        <v>140</v>
      </c>
      <c r="D31" s="53" t="s">
        <v>19</v>
      </c>
      <c r="E31" s="72"/>
      <c r="F31" s="72"/>
      <c r="G31" s="21" t="s">
        <v>30</v>
      </c>
      <c r="H31" s="22">
        <v>150000</v>
      </c>
      <c r="I31" s="28">
        <v>-50000</v>
      </c>
      <c r="J31" s="23">
        <f t="shared" si="0"/>
        <v>100000</v>
      </c>
      <c r="K31" s="64"/>
      <c r="L31" s="25" t="b">
        <v>0</v>
      </c>
    </row>
    <row r="32" spans="2:12" ht="15" x14ac:dyDescent="0.25">
      <c r="B32" s="17"/>
      <c r="C32" s="63" t="s">
        <v>141</v>
      </c>
      <c r="D32" s="19" t="s">
        <v>61</v>
      </c>
      <c r="E32" s="20"/>
      <c r="F32" s="21" t="s">
        <v>86</v>
      </c>
      <c r="G32" s="21" t="s">
        <v>17</v>
      </c>
      <c r="H32" s="59">
        <v>500000</v>
      </c>
      <c r="I32" s="60">
        <v>0</v>
      </c>
      <c r="J32" s="23">
        <f t="shared" si="0"/>
        <v>500000</v>
      </c>
      <c r="K32" s="64"/>
      <c r="L32" s="25" t="b">
        <v>0</v>
      </c>
    </row>
    <row r="33" spans="2:12" ht="15" x14ac:dyDescent="0.25">
      <c r="B33" s="17">
        <v>45456</v>
      </c>
      <c r="C33" s="63" t="s">
        <v>142</v>
      </c>
      <c r="D33" s="53" t="s">
        <v>19</v>
      </c>
      <c r="E33" s="72"/>
      <c r="F33" s="72"/>
      <c r="G33" s="54" t="s">
        <v>17</v>
      </c>
      <c r="H33" s="22">
        <v>150000</v>
      </c>
      <c r="I33" s="28">
        <v>-50000</v>
      </c>
      <c r="J33" s="23">
        <f t="shared" si="0"/>
        <v>100000</v>
      </c>
      <c r="K33" s="64"/>
      <c r="L33" s="25" t="b">
        <v>0</v>
      </c>
    </row>
    <row r="34" spans="2:12" ht="15" x14ac:dyDescent="0.25">
      <c r="B34" s="17">
        <v>45458</v>
      </c>
      <c r="C34" s="63" t="s">
        <v>117</v>
      </c>
      <c r="D34" s="19" t="s">
        <v>106</v>
      </c>
      <c r="E34" s="20"/>
      <c r="F34" s="26"/>
      <c r="G34" s="20" t="s">
        <v>65</v>
      </c>
      <c r="H34" s="59">
        <v>1000000</v>
      </c>
      <c r="I34" s="60">
        <v>0</v>
      </c>
      <c r="J34" s="23">
        <f t="shared" si="0"/>
        <v>1000000</v>
      </c>
      <c r="K34" s="64"/>
      <c r="L34" s="25" t="b">
        <v>0</v>
      </c>
    </row>
    <row r="35" spans="2:12" ht="15" x14ac:dyDescent="0.25">
      <c r="B35" s="17"/>
      <c r="C35" s="63" t="s">
        <v>143</v>
      </c>
      <c r="D35" s="53" t="s">
        <v>19</v>
      </c>
      <c r="E35" s="72"/>
      <c r="F35" s="72"/>
      <c r="G35" s="54" t="s">
        <v>17</v>
      </c>
      <c r="H35" s="22">
        <v>150000</v>
      </c>
      <c r="I35" s="28">
        <v>-50000</v>
      </c>
      <c r="J35" s="23">
        <f t="shared" si="0"/>
        <v>100000</v>
      </c>
      <c r="K35" s="64"/>
      <c r="L35" s="25" t="b">
        <v>0</v>
      </c>
    </row>
    <row r="36" spans="2:12" ht="15" x14ac:dyDescent="0.25">
      <c r="B36" s="17"/>
      <c r="C36" s="63" t="s">
        <v>144</v>
      </c>
      <c r="D36" s="53" t="s">
        <v>19</v>
      </c>
      <c r="E36" s="72"/>
      <c r="F36" s="72"/>
      <c r="G36" s="21" t="s">
        <v>30</v>
      </c>
      <c r="H36" s="22">
        <v>150000</v>
      </c>
      <c r="I36" s="28">
        <v>-50000</v>
      </c>
      <c r="J36" s="23">
        <f t="shared" si="0"/>
        <v>100000</v>
      </c>
      <c r="K36" s="64"/>
      <c r="L36" s="25" t="b">
        <v>0</v>
      </c>
    </row>
    <row r="37" spans="2:12" ht="15" x14ac:dyDescent="0.25">
      <c r="B37" s="17"/>
      <c r="C37" s="63" t="s">
        <v>97</v>
      </c>
      <c r="D37" s="19" t="s">
        <v>15</v>
      </c>
      <c r="E37" s="21"/>
      <c r="F37" s="26"/>
      <c r="G37" s="21" t="s">
        <v>17</v>
      </c>
      <c r="H37" s="64">
        <v>1100000</v>
      </c>
      <c r="I37" s="60">
        <v>0</v>
      </c>
      <c r="J37" s="23">
        <f t="shared" si="0"/>
        <v>1100000</v>
      </c>
      <c r="K37" s="64"/>
      <c r="L37" s="25" t="b">
        <v>0</v>
      </c>
    </row>
    <row r="38" spans="2:12" ht="15" x14ac:dyDescent="0.25">
      <c r="B38" s="17">
        <v>45459</v>
      </c>
      <c r="C38" s="63" t="s">
        <v>67</v>
      </c>
      <c r="D38" s="19" t="s">
        <v>56</v>
      </c>
      <c r="E38" s="20" t="s">
        <v>134</v>
      </c>
      <c r="F38" s="26"/>
      <c r="G38" s="20" t="s">
        <v>65</v>
      </c>
      <c r="H38" s="59">
        <v>650000</v>
      </c>
      <c r="I38" s="60">
        <v>0</v>
      </c>
      <c r="J38" s="23">
        <f t="shared" si="0"/>
        <v>650000</v>
      </c>
      <c r="K38" s="64"/>
      <c r="L38" s="25" t="b">
        <v>0</v>
      </c>
    </row>
    <row r="39" spans="2:12" ht="15" x14ac:dyDescent="0.25">
      <c r="B39" s="17"/>
      <c r="C39" s="63" t="s">
        <v>111</v>
      </c>
      <c r="D39" s="19" t="s">
        <v>56</v>
      </c>
      <c r="E39" s="20" t="s">
        <v>116</v>
      </c>
      <c r="F39" s="26"/>
      <c r="G39" s="20" t="s">
        <v>65</v>
      </c>
      <c r="H39" s="59">
        <v>650000</v>
      </c>
      <c r="I39" s="60">
        <v>0</v>
      </c>
      <c r="J39" s="23">
        <f t="shared" si="0"/>
        <v>650000</v>
      </c>
      <c r="K39" s="64"/>
      <c r="L39" s="25" t="b">
        <v>0</v>
      </c>
    </row>
    <row r="40" spans="2:12" ht="15" x14ac:dyDescent="0.25">
      <c r="B40" s="17">
        <v>45462</v>
      </c>
      <c r="C40" s="63" t="s">
        <v>62</v>
      </c>
      <c r="D40" s="19" t="s">
        <v>61</v>
      </c>
      <c r="E40" s="20"/>
      <c r="F40" s="26"/>
      <c r="G40" s="21" t="s">
        <v>17</v>
      </c>
      <c r="H40" s="59">
        <v>800000</v>
      </c>
      <c r="I40" s="60">
        <v>0</v>
      </c>
      <c r="J40" s="23">
        <f t="shared" si="0"/>
        <v>800000</v>
      </c>
      <c r="K40" s="64"/>
      <c r="L40" s="25" t="b">
        <v>0</v>
      </c>
    </row>
    <row r="41" spans="2:12" ht="15" x14ac:dyDescent="0.25">
      <c r="B41" s="17"/>
      <c r="C41" s="63" t="s">
        <v>145</v>
      </c>
      <c r="D41" s="53" t="s">
        <v>19</v>
      </c>
      <c r="E41" s="72"/>
      <c r="F41" s="72"/>
      <c r="G41" s="54" t="s">
        <v>17</v>
      </c>
      <c r="H41" s="22">
        <v>150000</v>
      </c>
      <c r="I41" s="28">
        <v>-50000</v>
      </c>
      <c r="J41" s="23">
        <f t="shared" si="0"/>
        <v>100000</v>
      </c>
      <c r="K41" s="64"/>
      <c r="L41" s="25" t="b">
        <v>0</v>
      </c>
    </row>
    <row r="42" spans="2:12" ht="15" x14ac:dyDescent="0.25">
      <c r="B42" s="17"/>
      <c r="C42" s="63" t="s">
        <v>146</v>
      </c>
      <c r="D42" s="53" t="s">
        <v>19</v>
      </c>
      <c r="E42" s="72"/>
      <c r="F42" s="72"/>
      <c r="G42" s="54" t="s">
        <v>17</v>
      </c>
      <c r="H42" s="22">
        <v>150000</v>
      </c>
      <c r="I42" s="28">
        <v>-50000</v>
      </c>
      <c r="J42" s="23">
        <f t="shared" si="0"/>
        <v>100000</v>
      </c>
      <c r="K42" s="64"/>
      <c r="L42" s="25" t="b">
        <v>0</v>
      </c>
    </row>
    <row r="43" spans="2:12" ht="15" x14ac:dyDescent="0.25">
      <c r="B43" s="17">
        <v>45469</v>
      </c>
      <c r="C43" s="63" t="s">
        <v>147</v>
      </c>
      <c r="D43" s="53" t="s">
        <v>19</v>
      </c>
      <c r="E43" s="72"/>
      <c r="F43" s="72"/>
      <c r="G43" s="54" t="s">
        <v>17</v>
      </c>
      <c r="H43" s="22">
        <v>150000</v>
      </c>
      <c r="I43" s="28">
        <v>-50000</v>
      </c>
      <c r="J43" s="23">
        <f t="shared" si="0"/>
        <v>100000</v>
      </c>
      <c r="K43" s="64"/>
      <c r="L43" s="25" t="b">
        <v>0</v>
      </c>
    </row>
    <row r="44" spans="2:12" ht="15" x14ac:dyDescent="0.25">
      <c r="B44" s="17">
        <v>45471</v>
      </c>
      <c r="C44" s="63" t="s">
        <v>111</v>
      </c>
      <c r="D44" s="73" t="s">
        <v>61</v>
      </c>
      <c r="E44" s="74"/>
      <c r="F44" s="75"/>
      <c r="G44" s="76" t="s">
        <v>17</v>
      </c>
      <c r="H44" s="59">
        <v>800000</v>
      </c>
      <c r="I44" s="60">
        <v>0</v>
      </c>
      <c r="J44" s="23">
        <f t="shared" si="0"/>
        <v>800000</v>
      </c>
      <c r="K44" s="64"/>
      <c r="L44" s="25" t="b">
        <v>0</v>
      </c>
    </row>
    <row r="45" spans="2:12" ht="15" x14ac:dyDescent="0.25">
      <c r="B45" s="17"/>
      <c r="C45" s="30" t="s">
        <v>148</v>
      </c>
      <c r="D45" s="31" t="s">
        <v>126</v>
      </c>
      <c r="E45" s="32"/>
      <c r="F45" s="33"/>
      <c r="G45" s="32" t="s">
        <v>30</v>
      </c>
      <c r="H45" s="34"/>
      <c r="I45" s="35"/>
      <c r="J45" s="36"/>
      <c r="K45" s="37">
        <v>212000</v>
      </c>
      <c r="L45" s="38"/>
    </row>
    <row r="46" spans="2:12" ht="15" x14ac:dyDescent="0.25">
      <c r="B46" s="17"/>
      <c r="C46" s="30" t="s">
        <v>149</v>
      </c>
      <c r="D46" s="31" t="s">
        <v>126</v>
      </c>
      <c r="E46" s="32"/>
      <c r="F46" s="33"/>
      <c r="G46" s="32" t="s">
        <v>30</v>
      </c>
      <c r="H46" s="34"/>
      <c r="I46" s="35"/>
      <c r="J46" s="36"/>
      <c r="K46" s="37">
        <v>50000</v>
      </c>
      <c r="L46" s="38"/>
    </row>
    <row r="47" spans="2:12" ht="15" x14ac:dyDescent="0.25">
      <c r="B47" s="17"/>
      <c r="C47" s="30" t="s">
        <v>150</v>
      </c>
      <c r="D47" s="31" t="s">
        <v>126</v>
      </c>
      <c r="E47" s="32"/>
      <c r="F47" s="33"/>
      <c r="G47" s="32" t="s">
        <v>30</v>
      </c>
      <c r="H47" s="34"/>
      <c r="I47" s="35"/>
      <c r="J47" s="36"/>
      <c r="K47" s="37">
        <v>32000</v>
      </c>
      <c r="L47" s="38"/>
    </row>
    <row r="48" spans="2:12" ht="15" x14ac:dyDescent="0.25">
      <c r="B48" s="17"/>
      <c r="C48" s="30" t="s">
        <v>151</v>
      </c>
      <c r="D48" s="31" t="s">
        <v>126</v>
      </c>
      <c r="E48" s="32"/>
      <c r="F48" s="33"/>
      <c r="G48" s="32" t="s">
        <v>30</v>
      </c>
      <c r="H48" s="34"/>
      <c r="I48" s="35"/>
      <c r="J48" s="36"/>
      <c r="K48" s="37">
        <v>64800</v>
      </c>
      <c r="L48" s="38"/>
    </row>
    <row r="49" spans="1:31" ht="15" x14ac:dyDescent="0.25">
      <c r="B49" s="17"/>
      <c r="C49" s="30" t="s">
        <v>137</v>
      </c>
      <c r="D49" s="31" t="s">
        <v>126</v>
      </c>
      <c r="E49" s="32"/>
      <c r="F49" s="33"/>
      <c r="G49" s="32" t="s">
        <v>30</v>
      </c>
      <c r="H49" s="34"/>
      <c r="I49" s="35"/>
      <c r="J49" s="36"/>
      <c r="K49" s="37">
        <v>15000</v>
      </c>
      <c r="L49" s="38"/>
    </row>
    <row r="50" spans="1:31" ht="15" x14ac:dyDescent="0.25">
      <c r="B50" s="285" t="s">
        <v>34</v>
      </c>
      <c r="C50" s="273"/>
      <c r="D50" s="274"/>
      <c r="E50" s="286" t="s">
        <v>35</v>
      </c>
      <c r="F50" s="273"/>
      <c r="G50" s="274"/>
    </row>
    <row r="51" spans="1:31" ht="15" x14ac:dyDescent="0.25">
      <c r="B51" s="287" t="s">
        <v>36</v>
      </c>
      <c r="C51" s="288"/>
      <c r="D51" s="62">
        <f>SUMIF(D7:D49,D9,J7:J57)</f>
        <v>8400000</v>
      </c>
      <c r="E51" s="289" t="s">
        <v>37</v>
      </c>
      <c r="F51" s="290"/>
      <c r="G51" s="40">
        <f>SUMIF(D7:D49,D16,K7:K64)</f>
        <v>2624018</v>
      </c>
    </row>
    <row r="52" spans="1:31" ht="15" x14ac:dyDescent="0.25">
      <c r="B52" s="280" t="s">
        <v>38</v>
      </c>
      <c r="C52" s="281"/>
      <c r="D52" s="41">
        <f>SUMIF(D7:D49,D37,J7:J67)</f>
        <v>1100000</v>
      </c>
      <c r="E52" s="280" t="s">
        <v>39</v>
      </c>
      <c r="F52" s="281"/>
      <c r="G52" s="42"/>
    </row>
    <row r="53" spans="1:31" ht="15" x14ac:dyDescent="0.25">
      <c r="B53" s="280" t="s">
        <v>40</v>
      </c>
      <c r="C53" s="281"/>
      <c r="D53" s="43">
        <f>SUMIF(D7:D49,D8,J7:J62)</f>
        <v>1000000</v>
      </c>
      <c r="E53" s="280" t="s">
        <v>41</v>
      </c>
      <c r="F53" s="281"/>
      <c r="G53" s="44">
        <v>15477000</v>
      </c>
    </row>
    <row r="54" spans="1:31" ht="15" x14ac:dyDescent="0.25">
      <c r="B54" s="280" t="s">
        <v>42</v>
      </c>
      <c r="C54" s="281"/>
      <c r="D54" s="45">
        <f>SUMIF(D7:D49,D29,J7:J56)</f>
        <v>1000000</v>
      </c>
      <c r="E54" s="280"/>
      <c r="F54" s="281"/>
      <c r="G54" s="46"/>
    </row>
    <row r="55" spans="1:31" ht="15" x14ac:dyDescent="0.25">
      <c r="B55" s="280" t="s">
        <v>43</v>
      </c>
      <c r="C55" s="281"/>
      <c r="D55" s="43">
        <f>SUMIF(D7:D49,D40,J7:J57)</f>
        <v>2100000</v>
      </c>
      <c r="E55" s="280"/>
      <c r="F55" s="281"/>
      <c r="G55" s="46"/>
    </row>
    <row r="56" spans="1:31" ht="15" x14ac:dyDescent="0.25">
      <c r="B56" s="280" t="s">
        <v>72</v>
      </c>
      <c r="C56" s="281"/>
      <c r="D56" s="45">
        <v>21572529</v>
      </c>
      <c r="E56" s="280"/>
      <c r="F56" s="281"/>
      <c r="G56" s="46"/>
    </row>
    <row r="57" spans="1:31" ht="15" x14ac:dyDescent="0.25">
      <c r="B57" s="282" t="s">
        <v>44</v>
      </c>
      <c r="C57" s="273"/>
      <c r="D57" s="47">
        <f>SUM(D51:D55)</f>
        <v>13600000</v>
      </c>
      <c r="E57" s="282" t="s">
        <v>45</v>
      </c>
      <c r="F57" s="274"/>
      <c r="G57" s="48">
        <f>SUM(G51:H55)</f>
        <v>18101018</v>
      </c>
    </row>
    <row r="58" spans="1:31" ht="15" x14ac:dyDescent="0.25">
      <c r="B58" s="264" t="s">
        <v>46</v>
      </c>
      <c r="C58" s="265"/>
      <c r="D58" s="265"/>
      <c r="E58" s="265"/>
      <c r="F58" s="265"/>
      <c r="G58" s="266"/>
    </row>
    <row r="59" spans="1:31" ht="12.75" x14ac:dyDescent="0.2">
      <c r="A59" s="49"/>
      <c r="B59" s="291" t="s">
        <v>73</v>
      </c>
      <c r="C59" s="292"/>
      <c r="D59" s="293">
        <v>1700000</v>
      </c>
      <c r="E59" s="294"/>
      <c r="F59" s="294"/>
      <c r="G59" s="295"/>
      <c r="H59" s="49"/>
      <c r="I59" s="49"/>
      <c r="J59" s="49"/>
      <c r="K59" s="49"/>
      <c r="L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</row>
    <row r="60" spans="1:31" ht="15" x14ac:dyDescent="0.25">
      <c r="B60" s="264" t="s">
        <v>48</v>
      </c>
      <c r="C60" s="265"/>
      <c r="D60" s="265"/>
      <c r="E60" s="265"/>
      <c r="F60" s="265"/>
      <c r="G60" s="266"/>
    </row>
    <row r="61" spans="1:31" ht="15" x14ac:dyDescent="0.25">
      <c r="B61" s="277"/>
      <c r="C61" s="268"/>
      <c r="D61" s="278"/>
      <c r="E61" s="265"/>
      <c r="F61" s="265"/>
      <c r="G61" s="266"/>
    </row>
    <row r="62" spans="1:31" ht="15" x14ac:dyDescent="0.25">
      <c r="B62" s="267" t="s">
        <v>75</v>
      </c>
      <c r="C62" s="268"/>
      <c r="D62" s="279">
        <f>'MEI 2024'!D65</f>
        <v>-171774942</v>
      </c>
      <c r="E62" s="265"/>
      <c r="F62" s="265"/>
      <c r="G62" s="266"/>
    </row>
    <row r="63" spans="1:31" ht="15" x14ac:dyDescent="0.25">
      <c r="B63" s="267" t="s">
        <v>51</v>
      </c>
      <c r="C63" s="268"/>
      <c r="D63" s="269">
        <f>D59</f>
        <v>1700000</v>
      </c>
      <c r="E63" s="265"/>
      <c r="F63" s="265"/>
      <c r="G63" s="266"/>
    </row>
    <row r="64" spans="1:31" ht="15" x14ac:dyDescent="0.25">
      <c r="B64" s="50" t="s">
        <v>52</v>
      </c>
      <c r="C64" s="51"/>
      <c r="D64" s="269">
        <v>0</v>
      </c>
      <c r="E64" s="265"/>
      <c r="F64" s="265"/>
      <c r="G64" s="266"/>
    </row>
    <row r="65" spans="2:7" ht="15" x14ac:dyDescent="0.25">
      <c r="B65" s="270" t="s">
        <v>53</v>
      </c>
      <c r="C65" s="271"/>
      <c r="D65" s="272">
        <f>SUM(D62+D63-D64)</f>
        <v>-170074942</v>
      </c>
      <c r="E65" s="273"/>
      <c r="F65" s="273"/>
      <c r="G65" s="274"/>
    </row>
    <row r="66" spans="2:7" ht="12.75" x14ac:dyDescent="0.2">
      <c r="B66" s="52"/>
      <c r="D66" s="52"/>
      <c r="F66" s="52"/>
    </row>
  </sheetData>
  <mergeCells count="30">
    <mergeCell ref="E52:F52"/>
    <mergeCell ref="E53:F53"/>
    <mergeCell ref="L5:L6"/>
    <mergeCell ref="B50:D50"/>
    <mergeCell ref="E50:G50"/>
    <mergeCell ref="B51:C51"/>
    <mergeCell ref="E51:F51"/>
    <mergeCell ref="B52:C52"/>
    <mergeCell ref="B53:C53"/>
    <mergeCell ref="B54:C54"/>
    <mergeCell ref="E54:F54"/>
    <mergeCell ref="B55:C55"/>
    <mergeCell ref="E55:F55"/>
    <mergeCell ref="B56:C56"/>
    <mergeCell ref="E56:F56"/>
    <mergeCell ref="D64:G64"/>
    <mergeCell ref="B65:C65"/>
    <mergeCell ref="D65:G65"/>
    <mergeCell ref="E57:F57"/>
    <mergeCell ref="B58:G58"/>
    <mergeCell ref="B59:C59"/>
    <mergeCell ref="D59:G59"/>
    <mergeCell ref="B60:G60"/>
    <mergeCell ref="B61:C61"/>
    <mergeCell ref="D61:G61"/>
    <mergeCell ref="B57:C57"/>
    <mergeCell ref="B62:C62"/>
    <mergeCell ref="D62:G62"/>
    <mergeCell ref="B63:C63"/>
    <mergeCell ref="D63:G63"/>
  </mergeCells>
  <dataValidations count="5">
    <dataValidation type="list" allowBlank="1" sqref="G8 G11:G12 G14:G21 G25:G26 G29:G33 G35:G37 G40:G49" xr:uid="{00000000-0002-0000-0400-000000000000}">
      <formula1>"KAS,BCA,BRI,BNI,BNI CV,GOPAY,BNI VA,PUSAT"</formula1>
    </dataValidation>
    <dataValidation type="list" allowBlank="1" sqref="D8 D29:D31 D33 D35:D37 D41:D43" xr:uid="{00000000-0002-0000-0400-000001000000}">
      <formula1>"Pendaftaran,Herregistrasi,Konversi,Angsuran,KRS,Martikulasi,Biaya Cetak,Biaya Cuti,Operasional,PKKMB dll,SGS,Biaya Praktik,Seragam"</formula1>
    </dataValidation>
    <dataValidation type="list" allowBlank="1" sqref="D7 D9:D10 D13 D22:D24 D27:D28 D32 D34 D38:D40 D44" xr:uid="{00000000-0002-0000-0400-000002000000}">
      <formula1>"Pendaftaran,Herregistrasi,Konversi,Angsuran,KRS,Martikulasi,Biaya Cetak,Biaya Cuti,Operasional,PKKMB dll,SGS,Seragam,Biaya Praktik"</formula1>
    </dataValidation>
    <dataValidation type="list" allowBlank="1" sqref="D11:D12 D14:D21 D25:D26 D45:D49" xr:uid="{00000000-0002-0000-04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 G9:G10 G13 G22:G24 G27:G28 G34 G38:G39" xr:uid="{00000000-0002-0000-0400-000004000000}">
      <formula1>"KAS,BCA,BRI,BNI,BNI CV,BNI PSU,GOPAY,BNI VA"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E75"/>
  <sheetViews>
    <sheetView workbookViewId="0"/>
  </sheetViews>
  <sheetFormatPr defaultColWidth="12.5703125" defaultRowHeight="15.75" customHeight="1" x14ac:dyDescent="0.2"/>
  <cols>
    <col min="3" max="3" width="25.5703125" customWidth="1"/>
    <col min="4" max="4" width="15.28515625" customWidth="1"/>
    <col min="5" max="5" width="20.425781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152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45475</v>
      </c>
      <c r="C7" s="63" t="s">
        <v>85</v>
      </c>
      <c r="D7" s="19" t="s">
        <v>56</v>
      </c>
      <c r="E7" s="20" t="s">
        <v>134</v>
      </c>
      <c r="F7" s="26"/>
      <c r="G7" s="20" t="s">
        <v>65</v>
      </c>
      <c r="H7" s="59">
        <v>650000</v>
      </c>
      <c r="I7" s="60">
        <v>0</v>
      </c>
      <c r="J7" s="23">
        <f t="shared" ref="J7:J16" si="0">SUM(H7:I7)</f>
        <v>650000</v>
      </c>
      <c r="K7" s="24"/>
      <c r="L7" s="25" t="b">
        <v>0</v>
      </c>
    </row>
    <row r="8" spans="1:31" ht="15.75" customHeight="1" x14ac:dyDescent="0.25">
      <c r="B8" s="17"/>
      <c r="C8" s="63" t="s">
        <v>85</v>
      </c>
      <c r="D8" s="19" t="s">
        <v>56</v>
      </c>
      <c r="E8" s="20" t="s">
        <v>153</v>
      </c>
      <c r="F8" s="21" t="s">
        <v>84</v>
      </c>
      <c r="G8" s="20" t="s">
        <v>65</v>
      </c>
      <c r="H8" s="59">
        <v>300000</v>
      </c>
      <c r="I8" s="60">
        <v>0</v>
      </c>
      <c r="J8" s="23">
        <f t="shared" si="0"/>
        <v>300000</v>
      </c>
      <c r="K8" s="24"/>
      <c r="L8" s="25" t="b">
        <v>0</v>
      </c>
    </row>
    <row r="9" spans="1:31" ht="15.75" customHeight="1" x14ac:dyDescent="0.25">
      <c r="B9" s="17"/>
      <c r="C9" s="63" t="s">
        <v>111</v>
      </c>
      <c r="D9" s="19" t="s">
        <v>56</v>
      </c>
      <c r="E9" s="20" t="s">
        <v>116</v>
      </c>
      <c r="F9" s="26"/>
      <c r="G9" s="20" t="s">
        <v>65</v>
      </c>
      <c r="H9" s="59">
        <v>650000</v>
      </c>
      <c r="I9" s="60">
        <v>0</v>
      </c>
      <c r="J9" s="23">
        <f t="shared" si="0"/>
        <v>650000</v>
      </c>
      <c r="K9" s="24"/>
      <c r="L9" s="25" t="b">
        <v>0</v>
      </c>
    </row>
    <row r="10" spans="1:31" ht="15.75" customHeight="1" x14ac:dyDescent="0.25">
      <c r="B10" s="17">
        <v>45841</v>
      </c>
      <c r="C10" s="63" t="s">
        <v>67</v>
      </c>
      <c r="D10" s="19" t="s">
        <v>56</v>
      </c>
      <c r="E10" s="20" t="s">
        <v>153</v>
      </c>
      <c r="F10" s="26"/>
      <c r="G10" s="20" t="s">
        <v>65</v>
      </c>
      <c r="H10" s="59">
        <v>650000</v>
      </c>
      <c r="I10" s="60">
        <v>0</v>
      </c>
      <c r="J10" s="23">
        <f t="shared" si="0"/>
        <v>650000</v>
      </c>
      <c r="K10" s="24"/>
      <c r="L10" s="25" t="b">
        <v>0</v>
      </c>
    </row>
    <row r="11" spans="1:31" ht="15.75" customHeight="1" x14ac:dyDescent="0.25">
      <c r="B11" s="17"/>
      <c r="C11" s="63" t="s">
        <v>117</v>
      </c>
      <c r="D11" s="19" t="s">
        <v>56</v>
      </c>
      <c r="E11" s="20" t="s">
        <v>96</v>
      </c>
      <c r="F11" s="21"/>
      <c r="G11" s="20" t="s">
        <v>65</v>
      </c>
      <c r="H11" s="59">
        <v>650000</v>
      </c>
      <c r="I11" s="60">
        <v>0</v>
      </c>
      <c r="J11" s="23">
        <f t="shared" si="0"/>
        <v>650000</v>
      </c>
      <c r="K11" s="24"/>
      <c r="L11" s="25" t="b">
        <v>0</v>
      </c>
    </row>
    <row r="12" spans="1:31" ht="15.75" customHeight="1" x14ac:dyDescent="0.25">
      <c r="B12" s="17"/>
      <c r="C12" s="63" t="s">
        <v>80</v>
      </c>
      <c r="D12" s="19" t="s">
        <v>56</v>
      </c>
      <c r="E12" s="20" t="s">
        <v>154</v>
      </c>
      <c r="F12" s="26"/>
      <c r="G12" s="20" t="s">
        <v>65</v>
      </c>
      <c r="H12" s="59">
        <v>1300000</v>
      </c>
      <c r="I12" s="60">
        <v>0</v>
      </c>
      <c r="J12" s="23">
        <f t="shared" si="0"/>
        <v>1300000</v>
      </c>
      <c r="K12" s="24"/>
      <c r="L12" s="25" t="b">
        <v>0</v>
      </c>
    </row>
    <row r="13" spans="1:31" ht="15.75" customHeight="1" x14ac:dyDescent="0.25">
      <c r="B13" s="17"/>
      <c r="C13" s="63" t="s">
        <v>82</v>
      </c>
      <c r="D13" s="19" t="s">
        <v>56</v>
      </c>
      <c r="E13" s="20" t="s">
        <v>96</v>
      </c>
      <c r="F13" s="21"/>
      <c r="G13" s="20" t="s">
        <v>65</v>
      </c>
      <c r="H13" s="59">
        <v>650000</v>
      </c>
      <c r="I13" s="60">
        <v>0</v>
      </c>
      <c r="J13" s="23">
        <f t="shared" si="0"/>
        <v>650000</v>
      </c>
      <c r="K13" s="64"/>
      <c r="L13" s="25" t="b">
        <v>0</v>
      </c>
    </row>
    <row r="14" spans="1:31" ht="15.75" customHeight="1" x14ac:dyDescent="0.25">
      <c r="B14" s="17"/>
      <c r="C14" s="63" t="s">
        <v>155</v>
      </c>
      <c r="D14" s="19" t="s">
        <v>15</v>
      </c>
      <c r="E14" s="21"/>
      <c r="F14" s="26"/>
      <c r="G14" s="21" t="s">
        <v>17</v>
      </c>
      <c r="H14" s="64">
        <v>1100000</v>
      </c>
      <c r="I14" s="60">
        <v>0</v>
      </c>
      <c r="J14" s="23">
        <f t="shared" si="0"/>
        <v>1100000</v>
      </c>
      <c r="K14" s="64"/>
      <c r="L14" s="25" t="b">
        <v>0</v>
      </c>
    </row>
    <row r="15" spans="1:31" ht="15.75" customHeight="1" x14ac:dyDescent="0.25">
      <c r="B15" s="17"/>
      <c r="C15" s="63" t="s">
        <v>155</v>
      </c>
      <c r="D15" s="19" t="s">
        <v>61</v>
      </c>
      <c r="E15" s="20"/>
      <c r="F15" s="26"/>
      <c r="G15" s="21" t="s">
        <v>17</v>
      </c>
      <c r="H15" s="59">
        <v>800000</v>
      </c>
      <c r="I15" s="60">
        <v>0</v>
      </c>
      <c r="J15" s="23">
        <f t="shared" si="0"/>
        <v>800000</v>
      </c>
      <c r="K15" s="24"/>
      <c r="L15" s="25" t="b">
        <v>0</v>
      </c>
    </row>
    <row r="16" spans="1:31" ht="15.75" customHeight="1" x14ac:dyDescent="0.25">
      <c r="B16" s="17"/>
      <c r="C16" s="63" t="s">
        <v>142</v>
      </c>
      <c r="D16" s="19" t="s">
        <v>15</v>
      </c>
      <c r="E16" s="21"/>
      <c r="F16" s="26"/>
      <c r="G16" s="21" t="s">
        <v>17</v>
      </c>
      <c r="H16" s="64">
        <v>1100000</v>
      </c>
      <c r="I16" s="60">
        <v>0</v>
      </c>
      <c r="J16" s="23">
        <f t="shared" si="0"/>
        <v>1100000</v>
      </c>
      <c r="K16" s="24"/>
      <c r="L16" s="25" t="b">
        <v>0</v>
      </c>
    </row>
    <row r="17" spans="2:12" ht="15.75" customHeight="1" x14ac:dyDescent="0.25">
      <c r="B17" s="17"/>
      <c r="C17" s="30" t="s">
        <v>58</v>
      </c>
      <c r="D17" s="31" t="s">
        <v>126</v>
      </c>
      <c r="E17" s="32"/>
      <c r="F17" s="33"/>
      <c r="G17" s="32" t="s">
        <v>33</v>
      </c>
      <c r="H17" s="34"/>
      <c r="I17" s="35"/>
      <c r="J17" s="36"/>
      <c r="K17" s="57">
        <v>402100</v>
      </c>
      <c r="L17" s="38"/>
    </row>
    <row r="18" spans="2:12" ht="15.75" customHeight="1" x14ac:dyDescent="0.25">
      <c r="B18" s="17"/>
      <c r="C18" s="30" t="s">
        <v>32</v>
      </c>
      <c r="D18" s="31" t="s">
        <v>126</v>
      </c>
      <c r="E18" s="32"/>
      <c r="F18" s="33"/>
      <c r="G18" s="32" t="s">
        <v>33</v>
      </c>
      <c r="H18" s="34"/>
      <c r="I18" s="35"/>
      <c r="J18" s="36"/>
      <c r="K18" s="57">
        <v>1359108</v>
      </c>
      <c r="L18" s="38"/>
    </row>
    <row r="19" spans="2:12" ht="15.75" customHeight="1" x14ac:dyDescent="0.25">
      <c r="B19" s="17">
        <v>45478</v>
      </c>
      <c r="C19" s="63" t="s">
        <v>55</v>
      </c>
      <c r="D19" s="19" t="s">
        <v>56</v>
      </c>
      <c r="E19" s="20" t="s">
        <v>153</v>
      </c>
      <c r="F19" s="26"/>
      <c r="G19" s="20" t="s">
        <v>65</v>
      </c>
      <c r="H19" s="59">
        <v>650000</v>
      </c>
      <c r="I19" s="60">
        <v>0</v>
      </c>
      <c r="J19" s="23">
        <f t="shared" ref="J19:J29" si="1">SUM(H19:I19)</f>
        <v>650000</v>
      </c>
      <c r="K19" s="64"/>
      <c r="L19" s="25" t="b">
        <v>0</v>
      </c>
    </row>
    <row r="20" spans="2:12" ht="15.75" customHeight="1" x14ac:dyDescent="0.25">
      <c r="B20" s="17"/>
      <c r="C20" s="63" t="s">
        <v>92</v>
      </c>
      <c r="D20" s="19" t="s">
        <v>56</v>
      </c>
      <c r="E20" s="20" t="s">
        <v>134</v>
      </c>
      <c r="F20" s="26"/>
      <c r="G20" s="20" t="s">
        <v>65</v>
      </c>
      <c r="H20" s="59">
        <v>650000</v>
      </c>
      <c r="I20" s="60">
        <v>0</v>
      </c>
      <c r="J20" s="23">
        <f t="shared" si="1"/>
        <v>650000</v>
      </c>
      <c r="K20" s="24"/>
      <c r="L20" s="25" t="b">
        <v>0</v>
      </c>
    </row>
    <row r="21" spans="2:12" ht="15.75" customHeight="1" x14ac:dyDescent="0.25">
      <c r="B21" s="17"/>
      <c r="C21" s="63" t="s">
        <v>62</v>
      </c>
      <c r="D21" s="19" t="s">
        <v>56</v>
      </c>
      <c r="E21" s="20" t="s">
        <v>116</v>
      </c>
      <c r="F21" s="26"/>
      <c r="G21" s="20" t="s">
        <v>65</v>
      </c>
      <c r="H21" s="59">
        <v>650000</v>
      </c>
      <c r="I21" s="60">
        <v>0</v>
      </c>
      <c r="J21" s="23">
        <f t="shared" si="1"/>
        <v>650000</v>
      </c>
      <c r="K21" s="24"/>
      <c r="L21" s="25" t="b">
        <v>0</v>
      </c>
    </row>
    <row r="22" spans="2:12" ht="15.75" customHeight="1" x14ac:dyDescent="0.25">
      <c r="B22" s="17"/>
      <c r="C22" s="63" t="s">
        <v>156</v>
      </c>
      <c r="D22" s="53" t="s">
        <v>19</v>
      </c>
      <c r="E22" s="72"/>
      <c r="F22" s="72"/>
      <c r="G22" s="54" t="s">
        <v>17</v>
      </c>
      <c r="H22" s="22">
        <v>150000</v>
      </c>
      <c r="I22" s="28">
        <v>-50000</v>
      </c>
      <c r="J22" s="23">
        <f t="shared" si="1"/>
        <v>100000</v>
      </c>
      <c r="K22" s="24"/>
      <c r="L22" s="25" t="b">
        <v>0</v>
      </c>
    </row>
    <row r="23" spans="2:12" ht="15" x14ac:dyDescent="0.25">
      <c r="B23" s="17">
        <v>45479</v>
      </c>
      <c r="C23" s="63" t="s">
        <v>94</v>
      </c>
      <c r="D23" s="19" t="s">
        <v>56</v>
      </c>
      <c r="E23" s="20" t="s">
        <v>103</v>
      </c>
      <c r="F23" s="21" t="s">
        <v>86</v>
      </c>
      <c r="G23" s="20" t="s">
        <v>65</v>
      </c>
      <c r="H23" s="59">
        <v>500000</v>
      </c>
      <c r="I23" s="60">
        <v>0</v>
      </c>
      <c r="J23" s="23">
        <f t="shared" si="1"/>
        <v>500000</v>
      </c>
      <c r="K23" s="24"/>
      <c r="L23" s="25" t="b">
        <v>0</v>
      </c>
    </row>
    <row r="24" spans="2:12" ht="15" x14ac:dyDescent="0.25">
      <c r="B24" s="17"/>
      <c r="C24" s="63" t="s">
        <v>94</v>
      </c>
      <c r="D24" s="19" t="s">
        <v>56</v>
      </c>
      <c r="E24" s="20" t="s">
        <v>134</v>
      </c>
      <c r="F24" s="26"/>
      <c r="G24" s="20" t="s">
        <v>65</v>
      </c>
      <c r="H24" s="59">
        <v>650000</v>
      </c>
      <c r="I24" s="60">
        <v>0</v>
      </c>
      <c r="J24" s="23">
        <f t="shared" si="1"/>
        <v>650000</v>
      </c>
      <c r="K24" s="24"/>
      <c r="L24" s="25" t="b">
        <v>0</v>
      </c>
    </row>
    <row r="25" spans="2:12" ht="15" x14ac:dyDescent="0.25">
      <c r="B25" s="17"/>
      <c r="C25" s="63" t="s">
        <v>157</v>
      </c>
      <c r="D25" s="19" t="s">
        <v>19</v>
      </c>
      <c r="E25" s="21"/>
      <c r="F25" s="26"/>
      <c r="G25" s="21" t="s">
        <v>17</v>
      </c>
      <c r="H25" s="64">
        <v>150000</v>
      </c>
      <c r="I25" s="60">
        <v>-50000</v>
      </c>
      <c r="J25" s="23">
        <f t="shared" si="1"/>
        <v>100000</v>
      </c>
      <c r="K25" s="24"/>
      <c r="L25" s="25" t="b">
        <v>0</v>
      </c>
    </row>
    <row r="26" spans="2:12" ht="15" x14ac:dyDescent="0.25">
      <c r="B26" s="17">
        <v>45845</v>
      </c>
      <c r="C26" s="63" t="s">
        <v>158</v>
      </c>
      <c r="D26" s="19" t="s">
        <v>56</v>
      </c>
      <c r="E26" s="20" t="s">
        <v>96</v>
      </c>
      <c r="F26" s="26"/>
      <c r="G26" s="20" t="s">
        <v>65</v>
      </c>
      <c r="H26" s="59">
        <v>650000</v>
      </c>
      <c r="I26" s="60">
        <v>0</v>
      </c>
      <c r="J26" s="23">
        <f t="shared" si="1"/>
        <v>650000</v>
      </c>
      <c r="K26" s="24"/>
      <c r="L26" s="25" t="b">
        <v>0</v>
      </c>
    </row>
    <row r="27" spans="2:12" ht="15" x14ac:dyDescent="0.25">
      <c r="B27" s="17"/>
      <c r="C27" s="63" t="s">
        <v>159</v>
      </c>
      <c r="D27" s="19" t="s">
        <v>56</v>
      </c>
      <c r="E27" s="20" t="s">
        <v>153</v>
      </c>
      <c r="F27" s="26"/>
      <c r="G27" s="20" t="s">
        <v>65</v>
      </c>
      <c r="H27" s="59">
        <v>650000</v>
      </c>
      <c r="I27" s="60">
        <v>0</v>
      </c>
      <c r="J27" s="23">
        <f t="shared" si="1"/>
        <v>650000</v>
      </c>
      <c r="K27" s="24"/>
      <c r="L27" s="25" t="b">
        <v>0</v>
      </c>
    </row>
    <row r="28" spans="2:12" ht="15" x14ac:dyDescent="0.25">
      <c r="B28" s="17"/>
      <c r="C28" s="63" t="s">
        <v>83</v>
      </c>
      <c r="D28" s="19" t="s">
        <v>56</v>
      </c>
      <c r="E28" s="20" t="s">
        <v>153</v>
      </c>
      <c r="F28" s="21" t="s">
        <v>84</v>
      </c>
      <c r="G28" s="20" t="s">
        <v>65</v>
      </c>
      <c r="H28" s="59">
        <v>400000</v>
      </c>
      <c r="I28" s="60">
        <v>0</v>
      </c>
      <c r="J28" s="23">
        <f t="shared" si="1"/>
        <v>400000</v>
      </c>
      <c r="K28" s="24"/>
      <c r="L28" s="25" t="b">
        <v>0</v>
      </c>
    </row>
    <row r="29" spans="2:12" ht="15" x14ac:dyDescent="0.25">
      <c r="B29" s="17"/>
      <c r="C29" s="63" t="s">
        <v>111</v>
      </c>
      <c r="D29" s="19" t="s">
        <v>56</v>
      </c>
      <c r="E29" s="20" t="s">
        <v>96</v>
      </c>
      <c r="F29" s="26"/>
      <c r="G29" s="20" t="s">
        <v>65</v>
      </c>
      <c r="H29" s="59">
        <v>650000</v>
      </c>
      <c r="I29" s="60">
        <v>0</v>
      </c>
      <c r="J29" s="23">
        <f t="shared" si="1"/>
        <v>650000</v>
      </c>
      <c r="K29" s="24"/>
      <c r="L29" s="25" t="b">
        <v>0</v>
      </c>
    </row>
    <row r="30" spans="2:12" ht="15" x14ac:dyDescent="0.25">
      <c r="B30" s="17"/>
      <c r="C30" s="30" t="s">
        <v>109</v>
      </c>
      <c r="D30" s="31" t="s">
        <v>126</v>
      </c>
      <c r="E30" s="32"/>
      <c r="F30" s="33"/>
      <c r="G30" s="32" t="s">
        <v>30</v>
      </c>
      <c r="H30" s="34"/>
      <c r="I30" s="35"/>
      <c r="J30" s="36"/>
      <c r="K30" s="37">
        <v>100000</v>
      </c>
      <c r="L30" s="38"/>
    </row>
    <row r="31" spans="2:12" ht="15" x14ac:dyDescent="0.25">
      <c r="B31" s="17"/>
      <c r="C31" s="30" t="s">
        <v>137</v>
      </c>
      <c r="D31" s="31" t="s">
        <v>126</v>
      </c>
      <c r="E31" s="32"/>
      <c r="F31" s="33"/>
      <c r="G31" s="32" t="s">
        <v>30</v>
      </c>
      <c r="H31" s="34"/>
      <c r="I31" s="35"/>
      <c r="J31" s="36"/>
      <c r="K31" s="37">
        <v>15000</v>
      </c>
      <c r="L31" s="38"/>
    </row>
    <row r="32" spans="2:12" ht="15" x14ac:dyDescent="0.25">
      <c r="B32" s="17"/>
      <c r="C32" s="30" t="s">
        <v>160</v>
      </c>
      <c r="D32" s="31" t="s">
        <v>126</v>
      </c>
      <c r="E32" s="32"/>
      <c r="F32" s="33"/>
      <c r="G32" s="32" t="s">
        <v>30</v>
      </c>
      <c r="H32" s="34"/>
      <c r="I32" s="35"/>
      <c r="J32" s="36"/>
      <c r="K32" s="37">
        <v>19500</v>
      </c>
      <c r="L32" s="38"/>
    </row>
    <row r="33" spans="2:12" ht="15" x14ac:dyDescent="0.25">
      <c r="B33" s="17"/>
      <c r="C33" s="30" t="s">
        <v>161</v>
      </c>
      <c r="D33" s="31" t="s">
        <v>126</v>
      </c>
      <c r="E33" s="32"/>
      <c r="F33" s="33"/>
      <c r="G33" s="32" t="s">
        <v>30</v>
      </c>
      <c r="H33" s="34"/>
      <c r="I33" s="35"/>
      <c r="J33" s="36"/>
      <c r="K33" s="37">
        <v>17500</v>
      </c>
      <c r="L33" s="38"/>
    </row>
    <row r="34" spans="2:12" ht="15" x14ac:dyDescent="0.25">
      <c r="B34" s="17"/>
      <c r="C34" s="30" t="s">
        <v>162</v>
      </c>
      <c r="D34" s="31" t="s">
        <v>126</v>
      </c>
      <c r="E34" s="32"/>
      <c r="F34" s="33"/>
      <c r="G34" s="32" t="s">
        <v>30</v>
      </c>
      <c r="H34" s="34"/>
      <c r="I34" s="35"/>
      <c r="J34" s="36"/>
      <c r="K34" s="37">
        <v>16600</v>
      </c>
      <c r="L34" s="38"/>
    </row>
    <row r="35" spans="2:12" ht="15" x14ac:dyDescent="0.25">
      <c r="B35" s="17"/>
      <c r="C35" s="30" t="s">
        <v>137</v>
      </c>
      <c r="D35" s="31" t="s">
        <v>126</v>
      </c>
      <c r="E35" s="32"/>
      <c r="F35" s="33"/>
      <c r="G35" s="32" t="s">
        <v>30</v>
      </c>
      <c r="H35" s="34"/>
      <c r="I35" s="35"/>
      <c r="J35" s="36"/>
      <c r="K35" s="37">
        <v>15000</v>
      </c>
      <c r="L35" s="38"/>
    </row>
    <row r="36" spans="2:12" ht="15" x14ac:dyDescent="0.25">
      <c r="B36" s="17"/>
      <c r="C36" s="30" t="s">
        <v>163</v>
      </c>
      <c r="D36" s="31" t="s">
        <v>126</v>
      </c>
      <c r="E36" s="32"/>
      <c r="F36" s="33"/>
      <c r="G36" s="32" t="s">
        <v>30</v>
      </c>
      <c r="H36" s="34"/>
      <c r="I36" s="35"/>
      <c r="J36" s="36"/>
      <c r="K36" s="37">
        <v>24000</v>
      </c>
      <c r="L36" s="38"/>
    </row>
    <row r="37" spans="2:12" ht="15" x14ac:dyDescent="0.25">
      <c r="B37" s="17"/>
      <c r="C37" s="30" t="s">
        <v>164</v>
      </c>
      <c r="D37" s="31" t="s">
        <v>126</v>
      </c>
      <c r="E37" s="32"/>
      <c r="F37" s="33"/>
      <c r="G37" s="32" t="s">
        <v>30</v>
      </c>
      <c r="H37" s="34"/>
      <c r="I37" s="35"/>
      <c r="J37" s="36"/>
      <c r="K37" s="37">
        <v>38400</v>
      </c>
      <c r="L37" s="38"/>
    </row>
    <row r="38" spans="2:12" ht="15" x14ac:dyDescent="0.25">
      <c r="B38" s="17">
        <v>45846</v>
      </c>
      <c r="C38" s="63" t="s">
        <v>141</v>
      </c>
      <c r="D38" s="19" t="s">
        <v>56</v>
      </c>
      <c r="E38" s="20" t="s">
        <v>96</v>
      </c>
      <c r="F38" s="26"/>
      <c r="G38" s="20" t="s">
        <v>65</v>
      </c>
      <c r="H38" s="59">
        <v>650000</v>
      </c>
      <c r="I38" s="60">
        <v>0</v>
      </c>
      <c r="J38" s="23">
        <f>SUM(H38:I38)</f>
        <v>650000</v>
      </c>
      <c r="K38" s="24"/>
      <c r="L38" s="25" t="b">
        <v>0</v>
      </c>
    </row>
    <row r="39" spans="2:12" ht="15" x14ac:dyDescent="0.25">
      <c r="B39" s="17"/>
      <c r="C39" s="63" t="s">
        <v>146</v>
      </c>
      <c r="D39" s="19" t="s">
        <v>15</v>
      </c>
      <c r="E39" s="21"/>
      <c r="F39" s="26"/>
      <c r="G39" s="21" t="s">
        <v>17</v>
      </c>
      <c r="H39" s="64">
        <v>1100000</v>
      </c>
      <c r="I39" s="60">
        <v>0</v>
      </c>
      <c r="J39" s="23">
        <f>SUM(H39:I39)</f>
        <v>1100000</v>
      </c>
      <c r="K39" s="24"/>
      <c r="L39" s="25" t="b">
        <v>0</v>
      </c>
    </row>
    <row r="40" spans="2:12" ht="15" x14ac:dyDescent="0.25">
      <c r="B40" s="17">
        <v>45483</v>
      </c>
      <c r="C40" s="30" t="s">
        <v>165</v>
      </c>
      <c r="D40" s="31" t="s">
        <v>126</v>
      </c>
      <c r="E40" s="32"/>
      <c r="F40" s="33"/>
      <c r="G40" s="32" t="s">
        <v>33</v>
      </c>
      <c r="H40" s="34"/>
      <c r="I40" s="35"/>
      <c r="J40" s="36"/>
      <c r="K40" s="37">
        <v>260376</v>
      </c>
      <c r="L40" s="38"/>
    </row>
    <row r="41" spans="2:12" ht="15" x14ac:dyDescent="0.25">
      <c r="B41" s="17">
        <v>45484</v>
      </c>
      <c r="C41" s="63" t="s">
        <v>141</v>
      </c>
      <c r="D41" s="19" t="s">
        <v>106</v>
      </c>
      <c r="E41" s="21"/>
      <c r="F41" s="21" t="s">
        <v>84</v>
      </c>
      <c r="G41" s="21" t="s">
        <v>65</v>
      </c>
      <c r="H41" s="59">
        <v>500000</v>
      </c>
      <c r="I41" s="60">
        <v>0</v>
      </c>
      <c r="J41" s="23">
        <f>SUM(H41:I41)</f>
        <v>500000</v>
      </c>
      <c r="K41" s="64"/>
      <c r="L41" s="25" t="b">
        <v>0</v>
      </c>
    </row>
    <row r="42" spans="2:12" ht="15" x14ac:dyDescent="0.25">
      <c r="B42" s="17"/>
      <c r="C42" s="63" t="s">
        <v>111</v>
      </c>
      <c r="D42" s="19" t="s">
        <v>56</v>
      </c>
      <c r="E42" s="20" t="s">
        <v>57</v>
      </c>
      <c r="F42" s="26"/>
      <c r="G42" s="20" t="s">
        <v>65</v>
      </c>
      <c r="H42" s="59">
        <v>650000</v>
      </c>
      <c r="I42" s="60">
        <v>0</v>
      </c>
      <c r="J42" s="23">
        <f>SUM(H42:I42)</f>
        <v>650000</v>
      </c>
      <c r="K42" s="24"/>
      <c r="L42" s="25" t="b">
        <v>0</v>
      </c>
    </row>
    <row r="43" spans="2:12" ht="15" x14ac:dyDescent="0.25">
      <c r="B43" s="17"/>
      <c r="C43" s="63" t="s">
        <v>166</v>
      </c>
      <c r="D43" s="19" t="s">
        <v>19</v>
      </c>
      <c r="E43" s="21"/>
      <c r="F43" s="26"/>
      <c r="G43" s="21" t="s">
        <v>17</v>
      </c>
      <c r="H43" s="64">
        <v>150000</v>
      </c>
      <c r="I43" s="60">
        <v>-50000</v>
      </c>
      <c r="J43" s="23">
        <f>SUM(H43:I43)</f>
        <v>100000</v>
      </c>
      <c r="K43" s="24"/>
      <c r="L43" s="25" t="b">
        <v>0</v>
      </c>
    </row>
    <row r="44" spans="2:12" ht="15" x14ac:dyDescent="0.25">
      <c r="B44" s="17">
        <v>45486</v>
      </c>
      <c r="C44" s="63" t="s">
        <v>66</v>
      </c>
      <c r="D44" s="19" t="s">
        <v>106</v>
      </c>
      <c r="E44" s="21"/>
      <c r="F44" s="26"/>
      <c r="G44" s="21" t="s">
        <v>65</v>
      </c>
      <c r="H44" s="59">
        <v>1000000</v>
      </c>
      <c r="I44" s="60">
        <v>0</v>
      </c>
      <c r="J44" s="23">
        <f>SUM(H44:I44)</f>
        <v>1000000</v>
      </c>
      <c r="K44" s="64"/>
      <c r="L44" s="25" t="b">
        <v>0</v>
      </c>
    </row>
    <row r="45" spans="2:12" ht="15" x14ac:dyDescent="0.25">
      <c r="B45" s="17"/>
      <c r="C45" s="30" t="s">
        <v>167</v>
      </c>
      <c r="D45" s="31" t="s">
        <v>126</v>
      </c>
      <c r="E45" s="32"/>
      <c r="F45" s="33"/>
      <c r="G45" s="32" t="s">
        <v>33</v>
      </c>
      <c r="H45" s="34"/>
      <c r="I45" s="35"/>
      <c r="J45" s="36"/>
      <c r="K45" s="57">
        <v>587832</v>
      </c>
      <c r="L45" s="38"/>
    </row>
    <row r="46" spans="2:12" ht="15" x14ac:dyDescent="0.25">
      <c r="B46" s="17">
        <v>45488</v>
      </c>
      <c r="C46" s="63" t="s">
        <v>138</v>
      </c>
      <c r="D46" s="19" t="s">
        <v>15</v>
      </c>
      <c r="E46" s="21"/>
      <c r="F46" s="26"/>
      <c r="G46" s="21" t="s">
        <v>17</v>
      </c>
      <c r="H46" s="64">
        <v>1100000</v>
      </c>
      <c r="I46" s="60">
        <v>0</v>
      </c>
      <c r="J46" s="23">
        <f t="shared" ref="J46:J51" si="2">SUM(H46:I46)</f>
        <v>1100000</v>
      </c>
      <c r="K46" s="24"/>
      <c r="L46" s="25" t="b">
        <v>0</v>
      </c>
    </row>
    <row r="47" spans="2:12" ht="15" x14ac:dyDescent="0.25">
      <c r="B47" s="17">
        <v>45489</v>
      </c>
      <c r="C47" s="63" t="s">
        <v>121</v>
      </c>
      <c r="D47" s="19" t="s">
        <v>15</v>
      </c>
      <c r="E47" s="21"/>
      <c r="F47" s="26"/>
      <c r="G47" s="21" t="s">
        <v>17</v>
      </c>
      <c r="H47" s="64">
        <v>1100000</v>
      </c>
      <c r="I47" s="60">
        <v>0</v>
      </c>
      <c r="J47" s="23">
        <f t="shared" si="2"/>
        <v>1100000</v>
      </c>
      <c r="K47" s="24"/>
      <c r="L47" s="25" t="b">
        <v>0</v>
      </c>
    </row>
    <row r="48" spans="2:12" ht="15" x14ac:dyDescent="0.25">
      <c r="B48" s="17">
        <v>45490</v>
      </c>
      <c r="C48" s="63" t="s">
        <v>79</v>
      </c>
      <c r="D48" s="19" t="s">
        <v>61</v>
      </c>
      <c r="E48" s="20"/>
      <c r="F48" s="26"/>
      <c r="G48" s="21" t="s">
        <v>17</v>
      </c>
      <c r="H48" s="59">
        <v>800000</v>
      </c>
      <c r="I48" s="60">
        <v>0</v>
      </c>
      <c r="J48" s="23">
        <f t="shared" si="2"/>
        <v>800000</v>
      </c>
      <c r="K48" s="24"/>
      <c r="L48" s="25" t="b">
        <v>0</v>
      </c>
    </row>
    <row r="49" spans="2:12" ht="15" x14ac:dyDescent="0.25">
      <c r="B49" s="17"/>
      <c r="C49" s="63" t="s">
        <v>79</v>
      </c>
      <c r="D49" s="19" t="s">
        <v>56</v>
      </c>
      <c r="E49" s="20" t="s">
        <v>168</v>
      </c>
      <c r="F49" s="26"/>
      <c r="G49" s="20" t="s">
        <v>65</v>
      </c>
      <c r="H49" s="59">
        <v>1300000</v>
      </c>
      <c r="I49" s="60">
        <v>0</v>
      </c>
      <c r="J49" s="23">
        <f t="shared" si="2"/>
        <v>1300000</v>
      </c>
      <c r="K49" s="24"/>
      <c r="L49" s="25" t="b">
        <v>0</v>
      </c>
    </row>
    <row r="50" spans="2:12" ht="15" x14ac:dyDescent="0.25">
      <c r="B50" s="17"/>
      <c r="C50" s="63" t="s">
        <v>169</v>
      </c>
      <c r="D50" s="19" t="s">
        <v>19</v>
      </c>
      <c r="E50" s="21"/>
      <c r="F50" s="26"/>
      <c r="G50" s="21" t="s">
        <v>17</v>
      </c>
      <c r="H50" s="64">
        <v>150000</v>
      </c>
      <c r="I50" s="60">
        <v>-50000</v>
      </c>
      <c r="J50" s="23">
        <f t="shared" si="2"/>
        <v>100000</v>
      </c>
      <c r="K50" s="24"/>
      <c r="L50" s="25" t="b">
        <v>0</v>
      </c>
    </row>
    <row r="51" spans="2:12" ht="15" x14ac:dyDescent="0.25">
      <c r="B51" s="17"/>
      <c r="C51" s="63" t="s">
        <v>121</v>
      </c>
      <c r="D51" s="19" t="s">
        <v>61</v>
      </c>
      <c r="E51" s="21"/>
      <c r="F51" s="26"/>
      <c r="G51" s="21" t="s">
        <v>17</v>
      </c>
      <c r="H51" s="64">
        <v>800000</v>
      </c>
      <c r="I51" s="60">
        <v>0</v>
      </c>
      <c r="J51" s="23">
        <f t="shared" si="2"/>
        <v>800000</v>
      </c>
      <c r="K51" s="24"/>
      <c r="L51" s="25" t="b">
        <v>0</v>
      </c>
    </row>
    <row r="52" spans="2:12" ht="15" x14ac:dyDescent="0.25">
      <c r="B52" s="17"/>
      <c r="C52" s="30" t="s">
        <v>170</v>
      </c>
      <c r="D52" s="31" t="s">
        <v>126</v>
      </c>
      <c r="E52" s="32"/>
      <c r="F52" s="33"/>
      <c r="G52" s="32" t="s">
        <v>33</v>
      </c>
      <c r="H52" s="34"/>
      <c r="I52" s="35"/>
      <c r="J52" s="36"/>
      <c r="K52" s="57">
        <v>4600000</v>
      </c>
      <c r="L52" s="38"/>
    </row>
    <row r="53" spans="2:12" ht="15" x14ac:dyDescent="0.25">
      <c r="B53" s="17">
        <v>45492</v>
      </c>
      <c r="C53" s="63" t="s">
        <v>145</v>
      </c>
      <c r="D53" s="19" t="s">
        <v>15</v>
      </c>
      <c r="E53" s="21"/>
      <c r="F53" s="26"/>
      <c r="G53" s="21" t="s">
        <v>30</v>
      </c>
      <c r="H53" s="64">
        <v>1100000</v>
      </c>
      <c r="I53" s="60">
        <v>0</v>
      </c>
      <c r="J53" s="23">
        <f t="shared" ref="J53:J58" si="3">SUM(H53:I53)</f>
        <v>1100000</v>
      </c>
      <c r="K53" s="24"/>
      <c r="L53" s="25" t="b">
        <v>0</v>
      </c>
    </row>
    <row r="54" spans="2:12" ht="15" x14ac:dyDescent="0.25">
      <c r="B54" s="17">
        <v>45496</v>
      </c>
      <c r="C54" s="63" t="s">
        <v>171</v>
      </c>
      <c r="D54" s="19" t="s">
        <v>19</v>
      </c>
      <c r="E54" s="21"/>
      <c r="F54" s="26"/>
      <c r="G54" s="21" t="s">
        <v>30</v>
      </c>
      <c r="H54" s="64">
        <v>150000</v>
      </c>
      <c r="I54" s="60">
        <v>-50000</v>
      </c>
      <c r="J54" s="23">
        <f t="shared" si="3"/>
        <v>100000</v>
      </c>
      <c r="K54" s="24"/>
      <c r="L54" s="25" t="b">
        <v>0</v>
      </c>
    </row>
    <row r="55" spans="2:12" ht="15" x14ac:dyDescent="0.25">
      <c r="B55" s="17"/>
      <c r="C55" s="63" t="s">
        <v>171</v>
      </c>
      <c r="D55" s="19" t="s">
        <v>15</v>
      </c>
      <c r="E55" s="21"/>
      <c r="F55" s="26"/>
      <c r="G55" s="21" t="s">
        <v>30</v>
      </c>
      <c r="H55" s="64">
        <v>1100000</v>
      </c>
      <c r="I55" s="60">
        <v>0</v>
      </c>
      <c r="J55" s="23">
        <f t="shared" si="3"/>
        <v>1100000</v>
      </c>
      <c r="K55" s="24"/>
      <c r="L55" s="25" t="b">
        <v>0</v>
      </c>
    </row>
    <row r="56" spans="2:12" ht="15" x14ac:dyDescent="0.25">
      <c r="B56" s="17">
        <v>45498</v>
      </c>
      <c r="C56" s="63" t="s">
        <v>172</v>
      </c>
      <c r="D56" s="19" t="s">
        <v>19</v>
      </c>
      <c r="E56" s="21"/>
      <c r="F56" s="26"/>
      <c r="G56" s="21" t="s">
        <v>17</v>
      </c>
      <c r="H56" s="64">
        <v>150000</v>
      </c>
      <c r="I56" s="60">
        <v>-50000</v>
      </c>
      <c r="J56" s="23">
        <f t="shared" si="3"/>
        <v>100000</v>
      </c>
      <c r="K56" s="24"/>
      <c r="L56" s="25" t="b">
        <v>0</v>
      </c>
    </row>
    <row r="57" spans="2:12" ht="15" x14ac:dyDescent="0.25">
      <c r="B57" s="17">
        <v>45499</v>
      </c>
      <c r="C57" s="63" t="s">
        <v>173</v>
      </c>
      <c r="D57" s="19" t="s">
        <v>19</v>
      </c>
      <c r="E57" s="21"/>
      <c r="F57" s="26"/>
      <c r="G57" s="21" t="s">
        <v>17</v>
      </c>
      <c r="H57" s="64">
        <v>150000</v>
      </c>
      <c r="I57" s="60">
        <v>-50000</v>
      </c>
      <c r="J57" s="23">
        <f t="shared" si="3"/>
        <v>100000</v>
      </c>
      <c r="K57" s="24"/>
      <c r="L57" s="25" t="b">
        <v>0</v>
      </c>
    </row>
    <row r="58" spans="2:12" ht="15" x14ac:dyDescent="0.25">
      <c r="B58" s="77">
        <v>45500</v>
      </c>
      <c r="C58" s="78" t="s">
        <v>99</v>
      </c>
      <c r="D58" s="73" t="s">
        <v>15</v>
      </c>
      <c r="E58" s="76"/>
      <c r="F58" s="75"/>
      <c r="G58" s="76" t="s">
        <v>17</v>
      </c>
      <c r="H58" s="64">
        <v>1100000</v>
      </c>
      <c r="I58" s="60">
        <v>0</v>
      </c>
      <c r="J58" s="23">
        <f t="shared" si="3"/>
        <v>1100000</v>
      </c>
      <c r="K58" s="24"/>
      <c r="L58" s="25" t="b">
        <v>0</v>
      </c>
    </row>
    <row r="59" spans="2:12" ht="15" x14ac:dyDescent="0.25">
      <c r="B59" s="285" t="s">
        <v>34</v>
      </c>
      <c r="C59" s="273"/>
      <c r="D59" s="274"/>
      <c r="E59" s="286" t="s">
        <v>35</v>
      </c>
      <c r="F59" s="273"/>
      <c r="G59" s="274"/>
    </row>
    <row r="60" spans="2:12" ht="15" x14ac:dyDescent="0.25">
      <c r="B60" s="287" t="s">
        <v>36</v>
      </c>
      <c r="C60" s="288"/>
      <c r="D60" s="62">
        <f>SUMIF(D23:D58,D25,J23:J66)</f>
        <v>600000</v>
      </c>
      <c r="E60" s="289" t="s">
        <v>37</v>
      </c>
      <c r="F60" s="290"/>
      <c r="G60" s="40">
        <f>SUM(K23:K69)</f>
        <v>5694208</v>
      </c>
    </row>
    <row r="61" spans="2:12" ht="15" x14ac:dyDescent="0.25">
      <c r="B61" s="280" t="s">
        <v>38</v>
      </c>
      <c r="C61" s="281"/>
      <c r="D61" s="41">
        <f>SUMIF(D23:D58,D51,J23:J76)</f>
        <v>1600000</v>
      </c>
      <c r="E61" s="280" t="s">
        <v>39</v>
      </c>
      <c r="F61" s="281"/>
      <c r="G61" s="42"/>
    </row>
    <row r="62" spans="2:12" ht="15" x14ac:dyDescent="0.25">
      <c r="B62" s="280" t="s">
        <v>40</v>
      </c>
      <c r="C62" s="281"/>
      <c r="D62" s="43">
        <f>SUMIF(D23:D58,D24,J23:J71)</f>
        <v>6100000</v>
      </c>
      <c r="E62" s="280" t="s">
        <v>41</v>
      </c>
      <c r="F62" s="281"/>
      <c r="G62" s="44">
        <v>15477000</v>
      </c>
    </row>
    <row r="63" spans="2:12" ht="15" x14ac:dyDescent="0.25">
      <c r="B63" s="280" t="s">
        <v>42</v>
      </c>
      <c r="C63" s="281"/>
      <c r="D63" s="45">
        <f>SUMIF(D23:D58,D43,J23:J65)</f>
        <v>600000</v>
      </c>
      <c r="E63" s="280"/>
      <c r="F63" s="281"/>
      <c r="G63" s="46"/>
    </row>
    <row r="64" spans="2:12" ht="15" x14ac:dyDescent="0.25">
      <c r="B64" s="280" t="s">
        <v>43</v>
      </c>
      <c r="C64" s="281"/>
      <c r="D64" s="43">
        <f>SUMIF(D23:D58,D54,J23:J66)</f>
        <v>600000</v>
      </c>
      <c r="E64" s="280"/>
      <c r="F64" s="281"/>
      <c r="G64" s="46"/>
    </row>
    <row r="65" spans="1:31" ht="15" x14ac:dyDescent="0.25">
      <c r="B65" s="280" t="s">
        <v>72</v>
      </c>
      <c r="C65" s="281"/>
      <c r="D65" s="45">
        <v>21572529</v>
      </c>
      <c r="E65" s="280"/>
      <c r="F65" s="281"/>
      <c r="G65" s="46"/>
    </row>
    <row r="66" spans="1:31" ht="15" x14ac:dyDescent="0.25">
      <c r="B66" s="282" t="s">
        <v>44</v>
      </c>
      <c r="C66" s="273"/>
      <c r="D66" s="47">
        <f>SUM(D60:D64)</f>
        <v>9500000</v>
      </c>
      <c r="E66" s="282" t="s">
        <v>45</v>
      </c>
      <c r="F66" s="274"/>
      <c r="G66" s="48">
        <f>SUM(G60:H64)</f>
        <v>21171208</v>
      </c>
    </row>
    <row r="67" spans="1:31" ht="15" x14ac:dyDescent="0.25">
      <c r="B67" s="264" t="s">
        <v>46</v>
      </c>
      <c r="C67" s="265"/>
      <c r="D67" s="265"/>
      <c r="E67" s="265"/>
      <c r="F67" s="265"/>
      <c r="G67" s="266"/>
    </row>
    <row r="68" spans="1:31" ht="12.75" x14ac:dyDescent="0.2">
      <c r="A68" s="49"/>
      <c r="B68" s="291"/>
      <c r="C68" s="292"/>
      <c r="D68" s="293"/>
      <c r="E68" s="294"/>
      <c r="F68" s="294"/>
      <c r="G68" s="295"/>
      <c r="H68" s="49"/>
      <c r="I68" s="49"/>
      <c r="J68" s="49"/>
      <c r="K68" s="49"/>
      <c r="L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</row>
    <row r="69" spans="1:31" ht="15" x14ac:dyDescent="0.25">
      <c r="B69" s="264" t="s">
        <v>48</v>
      </c>
      <c r="C69" s="265"/>
      <c r="D69" s="265"/>
      <c r="E69" s="265"/>
      <c r="F69" s="265"/>
      <c r="G69" s="266"/>
    </row>
    <row r="70" spans="1:31" ht="15" x14ac:dyDescent="0.25">
      <c r="B70" s="277"/>
      <c r="C70" s="268"/>
      <c r="D70" s="278"/>
      <c r="E70" s="265"/>
      <c r="F70" s="265"/>
      <c r="G70" s="266"/>
    </row>
    <row r="71" spans="1:31" ht="15" x14ac:dyDescent="0.25">
      <c r="B71" s="267" t="s">
        <v>75</v>
      </c>
      <c r="C71" s="268"/>
      <c r="D71" s="279">
        <f>'JUNI 2024'!D65</f>
        <v>-170074942</v>
      </c>
      <c r="E71" s="265"/>
      <c r="F71" s="265"/>
      <c r="G71" s="266"/>
    </row>
    <row r="72" spans="1:31" ht="15" x14ac:dyDescent="0.25">
      <c r="B72" s="267" t="s">
        <v>51</v>
      </c>
      <c r="C72" s="268"/>
      <c r="D72" s="269">
        <v>0</v>
      </c>
      <c r="E72" s="265"/>
      <c r="F72" s="265"/>
      <c r="G72" s="266"/>
    </row>
    <row r="73" spans="1:31" ht="15" x14ac:dyDescent="0.25">
      <c r="B73" s="50" t="s">
        <v>52</v>
      </c>
      <c r="C73" s="51"/>
      <c r="D73" s="269">
        <v>0</v>
      </c>
      <c r="E73" s="265"/>
      <c r="F73" s="265"/>
      <c r="G73" s="266"/>
    </row>
    <row r="74" spans="1:31" ht="15" x14ac:dyDescent="0.25">
      <c r="B74" s="270" t="s">
        <v>53</v>
      </c>
      <c r="C74" s="271"/>
      <c r="D74" s="272">
        <f>SUM(D71+D72-D73)</f>
        <v>-170074942</v>
      </c>
      <c r="E74" s="273"/>
      <c r="F74" s="273"/>
      <c r="G74" s="274"/>
    </row>
    <row r="75" spans="1:31" ht="12.75" x14ac:dyDescent="0.2">
      <c r="B75" s="52"/>
      <c r="D75" s="52"/>
      <c r="F75" s="52"/>
    </row>
  </sheetData>
  <mergeCells count="30">
    <mergeCell ref="E61:F61"/>
    <mergeCell ref="E62:F62"/>
    <mergeCell ref="L5:L6"/>
    <mergeCell ref="B59:D59"/>
    <mergeCell ref="E59:G59"/>
    <mergeCell ref="B60:C60"/>
    <mergeCell ref="E60:F60"/>
    <mergeCell ref="B61:C61"/>
    <mergeCell ref="B62:C62"/>
    <mergeCell ref="B63:C63"/>
    <mergeCell ref="E63:F63"/>
    <mergeCell ref="B64:C64"/>
    <mergeCell ref="E64:F64"/>
    <mergeCell ref="B65:C65"/>
    <mergeCell ref="E65:F65"/>
    <mergeCell ref="D73:G73"/>
    <mergeCell ref="B74:C74"/>
    <mergeCell ref="D74:G74"/>
    <mergeCell ref="E66:F66"/>
    <mergeCell ref="B67:G67"/>
    <mergeCell ref="B68:C68"/>
    <mergeCell ref="D68:G68"/>
    <mergeCell ref="B69:G69"/>
    <mergeCell ref="B70:C70"/>
    <mergeCell ref="D70:G70"/>
    <mergeCell ref="B66:C66"/>
    <mergeCell ref="B71:C71"/>
    <mergeCell ref="D71:G71"/>
    <mergeCell ref="B72:C72"/>
    <mergeCell ref="D72:G72"/>
  </mergeCells>
  <dataValidations count="5">
    <dataValidation type="list" allowBlank="1" sqref="G14:G18 G22 G25 G30:G37 G39:G41 G43:G48 G50:G58" xr:uid="{00000000-0002-0000-0500-000000000000}">
      <formula1>"KAS,BCA,BRI,BNI,BNI CV,GOPAY,BNI VA,PUSAT"</formula1>
    </dataValidation>
    <dataValidation type="list" allowBlank="1" sqref="D14 D16 D22 D25 D39 D41 D43:D44 D46:D47 D50:D51 D53:D58" xr:uid="{00000000-0002-0000-0500-000001000000}">
      <formula1>"Pendaftaran,Herregistrasi,Konversi,Angsuran,KRS,Martikulasi,Biaya Cetak,Biaya Cuti,Operasional,PKKMB dll,SGS,Biaya Praktik,Seragam"</formula1>
    </dataValidation>
    <dataValidation type="list" allowBlank="1" sqref="D7:D13 D15 D19:D21 D23:D24 D26:D29 D38 D42 D48:D49" xr:uid="{00000000-0002-0000-0500-000002000000}">
      <formula1>"Pendaftaran,Herregistrasi,Konversi,Angsuran,KRS,Martikulasi,Biaya Cetak,Biaya Cuti,Operasional,PKKMB dll,SGS,Seragam,Biaya Praktik"</formula1>
    </dataValidation>
    <dataValidation type="list" allowBlank="1" sqref="D17:D18 D30:D37 D40 D45 D52" xr:uid="{00000000-0002-0000-05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13 G19:G21 G23:G24 G26:G29 G38 G42 G49" xr:uid="{00000000-0002-0000-0500-000004000000}">
      <formula1>"KAS,BCA,BRI,BNI,BNI CV,BNI PSU,GOPAY,BNI VA"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E83"/>
  <sheetViews>
    <sheetView workbookViewId="0"/>
  </sheetViews>
  <sheetFormatPr defaultColWidth="12.5703125" defaultRowHeight="15.75" customHeight="1" x14ac:dyDescent="0.2"/>
  <cols>
    <col min="1" max="1" width="5.28515625" customWidth="1"/>
    <col min="3" max="3" width="21.5703125" customWidth="1"/>
    <col min="4" max="4" width="15.42578125" customWidth="1"/>
    <col min="5" max="5" width="18.42578125" customWidth="1"/>
    <col min="7" max="7" width="13.5703125" customWidth="1"/>
    <col min="12" max="12" width="9.4257812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174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45505</v>
      </c>
      <c r="C7" s="63" t="s">
        <v>55</v>
      </c>
      <c r="D7" s="19" t="s">
        <v>106</v>
      </c>
      <c r="E7" s="21"/>
      <c r="F7" s="26"/>
      <c r="G7" s="21" t="s">
        <v>65</v>
      </c>
      <c r="H7" s="59">
        <v>3000000</v>
      </c>
      <c r="I7" s="60">
        <v>0</v>
      </c>
      <c r="J7" s="23">
        <f>SUM(H7:I7)</f>
        <v>3000000</v>
      </c>
      <c r="K7" s="64"/>
      <c r="L7" s="25" t="b">
        <v>0</v>
      </c>
    </row>
    <row r="8" spans="1:31" ht="15.75" customHeight="1" x14ac:dyDescent="0.25">
      <c r="B8" s="17"/>
      <c r="C8" s="30" t="s">
        <v>109</v>
      </c>
      <c r="D8" s="31" t="s">
        <v>126</v>
      </c>
      <c r="E8" s="32"/>
      <c r="F8" s="33"/>
      <c r="G8" s="32" t="s">
        <v>30</v>
      </c>
      <c r="H8" s="34"/>
      <c r="I8" s="35"/>
      <c r="J8" s="36"/>
      <c r="K8" s="37">
        <v>100000</v>
      </c>
      <c r="L8" s="38"/>
    </row>
    <row r="9" spans="1:31" ht="15.75" customHeight="1" x14ac:dyDescent="0.25">
      <c r="B9" s="17"/>
      <c r="C9" s="30" t="s">
        <v>148</v>
      </c>
      <c r="D9" s="31" t="s">
        <v>126</v>
      </c>
      <c r="E9" s="32"/>
      <c r="F9" s="33"/>
      <c r="G9" s="32" t="s">
        <v>30</v>
      </c>
      <c r="H9" s="34"/>
      <c r="I9" s="35"/>
      <c r="J9" s="36"/>
      <c r="K9" s="37">
        <v>257500</v>
      </c>
      <c r="L9" s="38"/>
    </row>
    <row r="10" spans="1:31" ht="15.75" customHeight="1" x14ac:dyDescent="0.25">
      <c r="B10" s="17"/>
      <c r="C10" s="30" t="s">
        <v>31</v>
      </c>
      <c r="D10" s="31" t="s">
        <v>126</v>
      </c>
      <c r="E10" s="32"/>
      <c r="F10" s="33"/>
      <c r="G10" s="32" t="s">
        <v>30</v>
      </c>
      <c r="H10" s="34"/>
      <c r="I10" s="35"/>
      <c r="J10" s="36"/>
      <c r="K10" s="37">
        <v>95000</v>
      </c>
      <c r="L10" s="38"/>
    </row>
    <row r="11" spans="1:31" ht="15.75" customHeight="1" x14ac:dyDescent="0.25">
      <c r="B11" s="17">
        <v>45506</v>
      </c>
      <c r="C11" s="63" t="s">
        <v>141</v>
      </c>
      <c r="D11" s="19" t="s">
        <v>106</v>
      </c>
      <c r="E11" s="21" t="s">
        <v>175</v>
      </c>
      <c r="F11" s="21" t="s">
        <v>86</v>
      </c>
      <c r="G11" s="21" t="s">
        <v>65</v>
      </c>
      <c r="H11" s="59">
        <v>500000</v>
      </c>
      <c r="I11" s="60">
        <v>0</v>
      </c>
      <c r="J11" s="23">
        <f t="shared" ref="J11:J20" si="0">SUM(H11:I11)</f>
        <v>500000</v>
      </c>
      <c r="K11" s="64"/>
      <c r="L11" s="25" t="b">
        <v>0</v>
      </c>
    </row>
    <row r="12" spans="1:31" ht="15.75" customHeight="1" x14ac:dyDescent="0.25">
      <c r="B12" s="17"/>
      <c r="C12" s="63" t="s">
        <v>55</v>
      </c>
      <c r="D12" s="19" t="s">
        <v>56</v>
      </c>
      <c r="E12" s="20" t="s">
        <v>176</v>
      </c>
      <c r="F12" s="26"/>
      <c r="G12" s="20" t="s">
        <v>65</v>
      </c>
      <c r="H12" s="59">
        <v>650000</v>
      </c>
      <c r="I12" s="60">
        <v>0</v>
      </c>
      <c r="J12" s="23">
        <f t="shared" si="0"/>
        <v>650000</v>
      </c>
      <c r="K12" s="64"/>
      <c r="L12" s="25" t="b">
        <v>0</v>
      </c>
    </row>
    <row r="13" spans="1:31" ht="15.75" customHeight="1" x14ac:dyDescent="0.25">
      <c r="B13" s="17"/>
      <c r="C13" s="63" t="s">
        <v>177</v>
      </c>
      <c r="D13" s="19" t="s">
        <v>19</v>
      </c>
      <c r="E13" s="21"/>
      <c r="F13" s="26"/>
      <c r="G13" s="21" t="s">
        <v>17</v>
      </c>
      <c r="H13" s="64">
        <v>150000</v>
      </c>
      <c r="I13" s="60">
        <v>-50000</v>
      </c>
      <c r="J13" s="23">
        <f t="shared" si="0"/>
        <v>100000</v>
      </c>
      <c r="K13" s="64"/>
      <c r="L13" s="25" t="b">
        <v>0</v>
      </c>
    </row>
    <row r="14" spans="1:31" ht="15.75" customHeight="1" x14ac:dyDescent="0.25">
      <c r="B14" s="17">
        <v>45507</v>
      </c>
      <c r="C14" s="63" t="s">
        <v>62</v>
      </c>
      <c r="D14" s="19" t="s">
        <v>56</v>
      </c>
      <c r="E14" s="20" t="s">
        <v>96</v>
      </c>
      <c r="F14" s="26"/>
      <c r="G14" s="20" t="s">
        <v>65</v>
      </c>
      <c r="H14" s="59">
        <v>650000</v>
      </c>
      <c r="I14" s="60">
        <v>0</v>
      </c>
      <c r="J14" s="23">
        <f t="shared" si="0"/>
        <v>650000</v>
      </c>
      <c r="K14" s="24"/>
      <c r="L14" s="25" t="b">
        <v>0</v>
      </c>
    </row>
    <row r="15" spans="1:31" ht="15.75" customHeight="1" x14ac:dyDescent="0.25">
      <c r="B15" s="17"/>
      <c r="C15" s="63" t="s">
        <v>142</v>
      </c>
      <c r="D15" s="53" t="s">
        <v>61</v>
      </c>
      <c r="E15" s="72"/>
      <c r="F15" s="79"/>
      <c r="G15" s="54" t="s">
        <v>17</v>
      </c>
      <c r="H15" s="22">
        <v>800000</v>
      </c>
      <c r="I15" s="28">
        <v>0</v>
      </c>
      <c r="J15" s="23">
        <f t="shared" si="0"/>
        <v>800000</v>
      </c>
      <c r="K15" s="24"/>
      <c r="L15" s="25" t="b">
        <v>0</v>
      </c>
    </row>
    <row r="16" spans="1:31" ht="15.75" customHeight="1" x14ac:dyDescent="0.25">
      <c r="B16" s="17">
        <v>45508</v>
      </c>
      <c r="C16" s="63" t="s">
        <v>80</v>
      </c>
      <c r="D16" s="19" t="s">
        <v>56</v>
      </c>
      <c r="E16" s="20" t="s">
        <v>178</v>
      </c>
      <c r="F16" s="26"/>
      <c r="G16" s="20" t="s">
        <v>65</v>
      </c>
      <c r="H16" s="59">
        <v>1300000</v>
      </c>
      <c r="I16" s="60">
        <v>0</v>
      </c>
      <c r="J16" s="23">
        <f t="shared" si="0"/>
        <v>1300000</v>
      </c>
      <c r="K16" s="24"/>
      <c r="L16" s="25" t="b">
        <v>0</v>
      </c>
    </row>
    <row r="17" spans="2:12" ht="15.75" customHeight="1" x14ac:dyDescent="0.25">
      <c r="B17" s="17"/>
      <c r="C17" s="63" t="s">
        <v>80</v>
      </c>
      <c r="D17" s="19" t="s">
        <v>106</v>
      </c>
      <c r="E17" s="21"/>
      <c r="F17" s="26"/>
      <c r="G17" s="21" t="s">
        <v>65</v>
      </c>
      <c r="H17" s="59">
        <v>3000000</v>
      </c>
      <c r="I17" s="60">
        <v>0</v>
      </c>
      <c r="J17" s="23">
        <f t="shared" si="0"/>
        <v>3000000</v>
      </c>
      <c r="K17" s="64"/>
      <c r="L17" s="25" t="b">
        <v>0</v>
      </c>
    </row>
    <row r="18" spans="2:12" ht="15.75" customHeight="1" x14ac:dyDescent="0.25">
      <c r="B18" s="17"/>
      <c r="C18" s="63" t="s">
        <v>140</v>
      </c>
      <c r="D18" s="19" t="s">
        <v>15</v>
      </c>
      <c r="E18" s="21"/>
      <c r="F18" s="21" t="s">
        <v>84</v>
      </c>
      <c r="G18" s="21" t="s">
        <v>17</v>
      </c>
      <c r="H18" s="64">
        <v>500000</v>
      </c>
      <c r="I18" s="60">
        <v>0</v>
      </c>
      <c r="J18" s="23">
        <f t="shared" si="0"/>
        <v>500000</v>
      </c>
      <c r="K18" s="64"/>
      <c r="L18" s="25" t="b">
        <v>0</v>
      </c>
    </row>
    <row r="19" spans="2:12" ht="15.75" customHeight="1" x14ac:dyDescent="0.25">
      <c r="B19" s="17"/>
      <c r="C19" s="63" t="s">
        <v>146</v>
      </c>
      <c r="D19" s="19" t="s">
        <v>61</v>
      </c>
      <c r="E19" s="21"/>
      <c r="F19" s="26"/>
      <c r="G19" s="21" t="s">
        <v>17</v>
      </c>
      <c r="H19" s="64">
        <v>800000</v>
      </c>
      <c r="I19" s="60">
        <v>0</v>
      </c>
      <c r="J19" s="23">
        <f t="shared" si="0"/>
        <v>800000</v>
      </c>
      <c r="K19" s="64"/>
      <c r="L19" s="25" t="b">
        <v>0</v>
      </c>
    </row>
    <row r="20" spans="2:12" ht="15.75" customHeight="1" x14ac:dyDescent="0.25">
      <c r="B20" s="17">
        <v>45509</v>
      </c>
      <c r="C20" s="63" t="s">
        <v>67</v>
      </c>
      <c r="D20" s="19" t="s">
        <v>106</v>
      </c>
      <c r="E20" s="21" t="s">
        <v>179</v>
      </c>
      <c r="F20" s="26"/>
      <c r="G20" s="21" t="s">
        <v>65</v>
      </c>
      <c r="H20" s="59">
        <v>3000000</v>
      </c>
      <c r="I20" s="60">
        <v>0</v>
      </c>
      <c r="J20" s="23">
        <f t="shared" si="0"/>
        <v>3000000</v>
      </c>
      <c r="K20" s="64"/>
      <c r="L20" s="25" t="b">
        <v>0</v>
      </c>
    </row>
    <row r="21" spans="2:12" ht="15.75" customHeight="1" x14ac:dyDescent="0.25">
      <c r="B21" s="17"/>
      <c r="C21" s="30" t="s">
        <v>58</v>
      </c>
      <c r="D21" s="31" t="s">
        <v>126</v>
      </c>
      <c r="E21" s="32"/>
      <c r="F21" s="33"/>
      <c r="G21" s="32" t="s">
        <v>33</v>
      </c>
      <c r="H21" s="34"/>
      <c r="I21" s="35"/>
      <c r="J21" s="36"/>
      <c r="K21" s="37">
        <v>402100</v>
      </c>
      <c r="L21" s="38"/>
    </row>
    <row r="22" spans="2:12" ht="15.75" customHeight="1" x14ac:dyDescent="0.25">
      <c r="B22" s="17"/>
      <c r="C22" s="30" t="s">
        <v>148</v>
      </c>
      <c r="D22" s="31" t="s">
        <v>126</v>
      </c>
      <c r="E22" s="32"/>
      <c r="F22" s="33"/>
      <c r="G22" s="32" t="s">
        <v>33</v>
      </c>
      <c r="H22" s="34"/>
      <c r="I22" s="35"/>
      <c r="J22" s="36"/>
      <c r="K22" s="37">
        <v>191500</v>
      </c>
      <c r="L22" s="38"/>
    </row>
    <row r="23" spans="2:12" ht="15" x14ac:dyDescent="0.25">
      <c r="B23" s="17"/>
      <c r="C23" s="30" t="s">
        <v>165</v>
      </c>
      <c r="D23" s="31" t="s">
        <v>126</v>
      </c>
      <c r="E23" s="32"/>
      <c r="F23" s="33"/>
      <c r="G23" s="32" t="s">
        <v>33</v>
      </c>
      <c r="H23" s="34"/>
      <c r="I23" s="35"/>
      <c r="J23" s="36"/>
      <c r="K23" s="37">
        <v>260376</v>
      </c>
      <c r="L23" s="38"/>
    </row>
    <row r="24" spans="2:12" ht="15" x14ac:dyDescent="0.25">
      <c r="B24" s="17"/>
      <c r="C24" s="30" t="s">
        <v>32</v>
      </c>
      <c r="D24" s="31" t="s">
        <v>126</v>
      </c>
      <c r="E24" s="32"/>
      <c r="F24" s="33"/>
      <c r="G24" s="32" t="s">
        <v>33</v>
      </c>
      <c r="H24" s="34"/>
      <c r="I24" s="35"/>
      <c r="J24" s="36"/>
      <c r="K24" s="37">
        <v>1440966</v>
      </c>
      <c r="L24" s="38"/>
    </row>
    <row r="25" spans="2:12" ht="15" x14ac:dyDescent="0.25">
      <c r="B25" s="17">
        <v>45510</v>
      </c>
      <c r="C25" s="63" t="s">
        <v>94</v>
      </c>
      <c r="D25" s="19" t="s">
        <v>106</v>
      </c>
      <c r="E25" s="21" t="s">
        <v>175</v>
      </c>
      <c r="F25" s="26"/>
      <c r="G25" s="21" t="s">
        <v>65</v>
      </c>
      <c r="H25" s="59">
        <v>3000000</v>
      </c>
      <c r="I25" s="60">
        <v>0</v>
      </c>
      <c r="J25" s="23">
        <f t="shared" ref="J25:J32" si="1">SUM(H25:I25)</f>
        <v>3000000</v>
      </c>
      <c r="K25" s="64"/>
      <c r="L25" s="25" t="b">
        <v>0</v>
      </c>
    </row>
    <row r="26" spans="2:12" ht="15" x14ac:dyDescent="0.25">
      <c r="B26" s="17"/>
      <c r="C26" s="63" t="s">
        <v>94</v>
      </c>
      <c r="D26" s="19" t="s">
        <v>56</v>
      </c>
      <c r="E26" s="20" t="s">
        <v>153</v>
      </c>
      <c r="F26" s="26"/>
      <c r="G26" s="20" t="s">
        <v>65</v>
      </c>
      <c r="H26" s="59">
        <v>650000</v>
      </c>
      <c r="I26" s="60">
        <v>0</v>
      </c>
      <c r="J26" s="23">
        <f t="shared" si="1"/>
        <v>650000</v>
      </c>
      <c r="K26" s="24"/>
      <c r="L26" s="25" t="b">
        <v>0</v>
      </c>
    </row>
    <row r="27" spans="2:12" ht="15" x14ac:dyDescent="0.25">
      <c r="B27" s="17">
        <v>45511</v>
      </c>
      <c r="C27" s="63" t="s">
        <v>105</v>
      </c>
      <c r="D27" s="19" t="s">
        <v>56</v>
      </c>
      <c r="E27" s="20" t="s">
        <v>180</v>
      </c>
      <c r="F27" s="26"/>
      <c r="G27" s="20" t="s">
        <v>65</v>
      </c>
      <c r="H27" s="59">
        <v>3900000</v>
      </c>
      <c r="I27" s="60">
        <v>0</v>
      </c>
      <c r="J27" s="23">
        <f t="shared" si="1"/>
        <v>3900000</v>
      </c>
      <c r="K27" s="64"/>
      <c r="L27" s="25" t="b">
        <v>0</v>
      </c>
    </row>
    <row r="28" spans="2:12" ht="15" x14ac:dyDescent="0.25">
      <c r="B28" s="17"/>
      <c r="C28" s="63" t="s">
        <v>169</v>
      </c>
      <c r="D28" s="19" t="s">
        <v>61</v>
      </c>
      <c r="E28" s="21"/>
      <c r="F28" s="26"/>
      <c r="G28" s="21" t="s">
        <v>17</v>
      </c>
      <c r="H28" s="64">
        <v>800000</v>
      </c>
      <c r="I28" s="60">
        <v>0</v>
      </c>
      <c r="J28" s="23">
        <f t="shared" si="1"/>
        <v>800000</v>
      </c>
      <c r="K28" s="64"/>
      <c r="L28" s="25" t="b">
        <v>0</v>
      </c>
    </row>
    <row r="29" spans="2:12" ht="15" x14ac:dyDescent="0.25">
      <c r="B29" s="17"/>
      <c r="C29" s="63" t="s">
        <v>169</v>
      </c>
      <c r="D29" s="19" t="s">
        <v>15</v>
      </c>
      <c r="E29" s="21"/>
      <c r="F29" s="26"/>
      <c r="G29" s="21" t="s">
        <v>17</v>
      </c>
      <c r="H29" s="64">
        <v>1100000</v>
      </c>
      <c r="I29" s="60">
        <v>0</v>
      </c>
      <c r="J29" s="23">
        <f t="shared" si="1"/>
        <v>1100000</v>
      </c>
      <c r="K29" s="64"/>
      <c r="L29" s="25" t="b">
        <v>0</v>
      </c>
    </row>
    <row r="30" spans="2:12" ht="15" x14ac:dyDescent="0.25">
      <c r="B30" s="17">
        <v>45512</v>
      </c>
      <c r="C30" s="63" t="s">
        <v>181</v>
      </c>
      <c r="D30" s="19" t="s">
        <v>19</v>
      </c>
      <c r="E30" s="21"/>
      <c r="F30" s="26"/>
      <c r="G30" s="21" t="s">
        <v>17</v>
      </c>
      <c r="H30" s="64">
        <v>150000</v>
      </c>
      <c r="I30" s="60">
        <v>-50000</v>
      </c>
      <c r="J30" s="23">
        <f t="shared" si="1"/>
        <v>100000</v>
      </c>
      <c r="K30" s="64"/>
      <c r="L30" s="25" t="b">
        <v>0</v>
      </c>
    </row>
    <row r="31" spans="2:12" ht="15" x14ac:dyDescent="0.25">
      <c r="B31" s="17"/>
      <c r="C31" s="63" t="s">
        <v>157</v>
      </c>
      <c r="D31" s="19" t="s">
        <v>15</v>
      </c>
      <c r="E31" s="21"/>
      <c r="F31" s="26"/>
      <c r="G31" s="21" t="s">
        <v>17</v>
      </c>
      <c r="H31" s="64">
        <v>1100000</v>
      </c>
      <c r="I31" s="60">
        <v>0</v>
      </c>
      <c r="J31" s="23">
        <f t="shared" si="1"/>
        <v>1100000</v>
      </c>
      <c r="K31" s="64"/>
      <c r="L31" s="25" t="b">
        <v>0</v>
      </c>
    </row>
    <row r="32" spans="2:12" ht="15" x14ac:dyDescent="0.25">
      <c r="B32" s="17"/>
      <c r="C32" s="63" t="s">
        <v>157</v>
      </c>
      <c r="D32" s="19" t="s">
        <v>61</v>
      </c>
      <c r="E32" s="21"/>
      <c r="F32" s="26"/>
      <c r="G32" s="21" t="s">
        <v>17</v>
      </c>
      <c r="H32" s="64">
        <v>800000</v>
      </c>
      <c r="I32" s="60">
        <v>0</v>
      </c>
      <c r="J32" s="23">
        <f t="shared" si="1"/>
        <v>800000</v>
      </c>
      <c r="K32" s="64"/>
      <c r="L32" s="25" t="b">
        <v>0</v>
      </c>
    </row>
    <row r="33" spans="2:12" ht="15" x14ac:dyDescent="0.25">
      <c r="B33" s="17"/>
      <c r="C33" s="30" t="s">
        <v>31</v>
      </c>
      <c r="D33" s="31" t="s">
        <v>126</v>
      </c>
      <c r="E33" s="32"/>
      <c r="F33" s="33"/>
      <c r="G33" s="32" t="s">
        <v>30</v>
      </c>
      <c r="H33" s="34"/>
      <c r="I33" s="35"/>
      <c r="J33" s="36"/>
      <c r="K33" s="37">
        <v>278250</v>
      </c>
      <c r="L33" s="38"/>
    </row>
    <row r="34" spans="2:12" ht="15" x14ac:dyDescent="0.25">
      <c r="B34" s="80">
        <v>45513</v>
      </c>
      <c r="C34" s="63" t="s">
        <v>182</v>
      </c>
      <c r="D34" s="19" t="s">
        <v>19</v>
      </c>
      <c r="E34" s="21"/>
      <c r="F34" s="26"/>
      <c r="G34" s="21" t="s">
        <v>17</v>
      </c>
      <c r="H34" s="64">
        <v>150000</v>
      </c>
      <c r="I34" s="60">
        <v>-50000</v>
      </c>
      <c r="J34" s="23">
        <f>SUM(H34:I34)</f>
        <v>100000</v>
      </c>
      <c r="K34" s="64"/>
      <c r="L34" s="25" t="b">
        <v>0</v>
      </c>
    </row>
    <row r="35" spans="2:12" ht="15" x14ac:dyDescent="0.25">
      <c r="B35" s="80"/>
      <c r="C35" s="63" t="s">
        <v>183</v>
      </c>
      <c r="D35" s="19" t="s">
        <v>19</v>
      </c>
      <c r="E35" s="21"/>
      <c r="F35" s="26"/>
      <c r="G35" s="21" t="s">
        <v>17</v>
      </c>
      <c r="H35" s="64">
        <v>150000</v>
      </c>
      <c r="I35" s="60">
        <v>-50000</v>
      </c>
      <c r="J35" s="23">
        <f>SUM(H35:I35)</f>
        <v>100000</v>
      </c>
      <c r="K35" s="64"/>
      <c r="L35" s="25" t="b">
        <v>0</v>
      </c>
    </row>
    <row r="36" spans="2:12" ht="15" x14ac:dyDescent="0.25">
      <c r="B36" s="17"/>
      <c r="C36" s="30" t="s">
        <v>184</v>
      </c>
      <c r="D36" s="31" t="s">
        <v>126</v>
      </c>
      <c r="E36" s="32"/>
      <c r="F36" s="33"/>
      <c r="G36" s="32" t="s">
        <v>33</v>
      </c>
      <c r="H36" s="34"/>
      <c r="I36" s="35"/>
      <c r="J36" s="36"/>
      <c r="K36" s="37">
        <v>3205000</v>
      </c>
      <c r="L36" s="38"/>
    </row>
    <row r="37" spans="2:12" ht="15" x14ac:dyDescent="0.25">
      <c r="B37" s="80">
        <v>45514</v>
      </c>
      <c r="C37" s="63" t="s">
        <v>185</v>
      </c>
      <c r="D37" s="19" t="s">
        <v>19</v>
      </c>
      <c r="E37" s="21"/>
      <c r="F37" s="26"/>
      <c r="G37" s="21" t="s">
        <v>17</v>
      </c>
      <c r="H37" s="64">
        <v>150000</v>
      </c>
      <c r="I37" s="60">
        <v>-50000</v>
      </c>
      <c r="J37" s="23">
        <f t="shared" ref="J37:J44" si="2">SUM(H37:I37)</f>
        <v>100000</v>
      </c>
      <c r="K37" s="64"/>
      <c r="L37" s="25" t="b">
        <v>0</v>
      </c>
    </row>
    <row r="38" spans="2:12" ht="15" x14ac:dyDescent="0.25">
      <c r="B38" s="80">
        <v>45515</v>
      </c>
      <c r="C38" s="63" t="s">
        <v>79</v>
      </c>
      <c r="D38" s="19" t="s">
        <v>106</v>
      </c>
      <c r="E38" s="21" t="s">
        <v>175</v>
      </c>
      <c r="F38" s="26"/>
      <c r="G38" s="21" t="s">
        <v>65</v>
      </c>
      <c r="H38" s="59">
        <v>1000000</v>
      </c>
      <c r="I38" s="60">
        <v>0</v>
      </c>
      <c r="J38" s="23">
        <f t="shared" si="2"/>
        <v>1000000</v>
      </c>
      <c r="K38" s="64"/>
      <c r="L38" s="25" t="b">
        <v>0</v>
      </c>
    </row>
    <row r="39" spans="2:12" ht="15" x14ac:dyDescent="0.25">
      <c r="B39" s="80"/>
      <c r="C39" s="63" t="s">
        <v>79</v>
      </c>
      <c r="D39" s="19" t="s">
        <v>56</v>
      </c>
      <c r="E39" s="20" t="s">
        <v>57</v>
      </c>
      <c r="F39" s="26"/>
      <c r="G39" s="20" t="s">
        <v>65</v>
      </c>
      <c r="H39" s="59">
        <v>650000</v>
      </c>
      <c r="I39" s="60">
        <v>0</v>
      </c>
      <c r="J39" s="23">
        <f t="shared" si="2"/>
        <v>650000</v>
      </c>
      <c r="K39" s="24"/>
      <c r="L39" s="25" t="b">
        <v>0</v>
      </c>
    </row>
    <row r="40" spans="2:12" ht="15" x14ac:dyDescent="0.25">
      <c r="B40" s="80">
        <v>45516</v>
      </c>
      <c r="C40" s="63" t="s">
        <v>147</v>
      </c>
      <c r="D40" s="19" t="s">
        <v>15</v>
      </c>
      <c r="E40" s="21"/>
      <c r="F40" s="26"/>
      <c r="G40" s="21" t="s">
        <v>17</v>
      </c>
      <c r="H40" s="64">
        <v>1100000</v>
      </c>
      <c r="I40" s="60">
        <v>0</v>
      </c>
      <c r="J40" s="23">
        <f t="shared" si="2"/>
        <v>1100000</v>
      </c>
      <c r="K40" s="24"/>
      <c r="L40" s="25" t="b">
        <v>0</v>
      </c>
    </row>
    <row r="41" spans="2:12" ht="15" x14ac:dyDescent="0.25">
      <c r="B41" s="80"/>
      <c r="C41" s="63" t="s">
        <v>138</v>
      </c>
      <c r="D41" s="19" t="s">
        <v>186</v>
      </c>
      <c r="E41" s="21"/>
      <c r="F41" s="26"/>
      <c r="G41" s="21" t="s">
        <v>17</v>
      </c>
      <c r="H41" s="64">
        <v>1000000</v>
      </c>
      <c r="I41" s="60">
        <v>0</v>
      </c>
      <c r="J41" s="23">
        <f t="shared" si="2"/>
        <v>1000000</v>
      </c>
      <c r="K41" s="24"/>
      <c r="L41" s="25" t="b">
        <v>0</v>
      </c>
    </row>
    <row r="42" spans="2:12" ht="15" x14ac:dyDescent="0.25">
      <c r="B42" s="80"/>
      <c r="C42" s="63" t="s">
        <v>138</v>
      </c>
      <c r="D42" s="19" t="s">
        <v>61</v>
      </c>
      <c r="E42" s="21"/>
      <c r="F42" s="21" t="s">
        <v>84</v>
      </c>
      <c r="G42" s="21" t="s">
        <v>17</v>
      </c>
      <c r="H42" s="64">
        <v>500000</v>
      </c>
      <c r="I42" s="60">
        <v>0</v>
      </c>
      <c r="J42" s="23">
        <f t="shared" si="2"/>
        <v>500000</v>
      </c>
      <c r="K42" s="24"/>
      <c r="L42" s="25" t="b">
        <v>0</v>
      </c>
    </row>
    <row r="43" spans="2:12" ht="15" x14ac:dyDescent="0.25">
      <c r="B43" s="80">
        <v>45518</v>
      </c>
      <c r="C43" s="63" t="s">
        <v>85</v>
      </c>
      <c r="D43" s="19" t="s">
        <v>56</v>
      </c>
      <c r="E43" s="20" t="s">
        <v>153</v>
      </c>
      <c r="F43" s="26"/>
      <c r="G43" s="20" t="s">
        <v>65</v>
      </c>
      <c r="H43" s="59">
        <v>650000</v>
      </c>
      <c r="I43" s="60">
        <v>0</v>
      </c>
      <c r="J43" s="23">
        <f t="shared" si="2"/>
        <v>650000</v>
      </c>
      <c r="K43" s="24"/>
      <c r="L43" s="25" t="b">
        <v>0</v>
      </c>
    </row>
    <row r="44" spans="2:12" ht="15" x14ac:dyDescent="0.25">
      <c r="B44" s="80">
        <v>45519</v>
      </c>
      <c r="C44" s="63" t="s">
        <v>187</v>
      </c>
      <c r="D44" s="19" t="s">
        <v>56</v>
      </c>
      <c r="E44" s="20" t="s">
        <v>57</v>
      </c>
      <c r="F44" s="26"/>
      <c r="G44" s="20" t="s">
        <v>65</v>
      </c>
      <c r="H44" s="59">
        <v>650000</v>
      </c>
      <c r="I44" s="60">
        <v>0</v>
      </c>
      <c r="J44" s="23">
        <f t="shared" si="2"/>
        <v>650000</v>
      </c>
      <c r="K44" s="24"/>
      <c r="L44" s="25" t="b">
        <v>0</v>
      </c>
    </row>
    <row r="45" spans="2:12" ht="15" x14ac:dyDescent="0.25">
      <c r="B45" s="80"/>
      <c r="C45" s="30" t="s">
        <v>148</v>
      </c>
      <c r="D45" s="31" t="s">
        <v>126</v>
      </c>
      <c r="E45" s="32"/>
      <c r="F45" s="33"/>
      <c r="G45" s="32" t="s">
        <v>30</v>
      </c>
      <c r="H45" s="34"/>
      <c r="I45" s="35"/>
      <c r="J45" s="36"/>
      <c r="K45" s="37">
        <v>50000</v>
      </c>
      <c r="L45" s="38"/>
    </row>
    <row r="46" spans="2:12" ht="15" x14ac:dyDescent="0.25">
      <c r="B46" s="17"/>
      <c r="C46" s="30" t="s">
        <v>31</v>
      </c>
      <c r="D46" s="31" t="s">
        <v>126</v>
      </c>
      <c r="E46" s="32"/>
      <c r="F46" s="33"/>
      <c r="G46" s="32" t="s">
        <v>30</v>
      </c>
      <c r="H46" s="34"/>
      <c r="I46" s="35"/>
      <c r="J46" s="36"/>
      <c r="K46" s="37">
        <v>311000</v>
      </c>
      <c r="L46" s="38"/>
    </row>
    <row r="47" spans="2:12" ht="15" x14ac:dyDescent="0.25">
      <c r="B47" s="17">
        <v>45523</v>
      </c>
      <c r="C47" s="30" t="s">
        <v>31</v>
      </c>
      <c r="D47" s="31" t="s">
        <v>126</v>
      </c>
      <c r="E47" s="32"/>
      <c r="F47" s="33"/>
      <c r="G47" s="32" t="s">
        <v>30</v>
      </c>
      <c r="H47" s="34"/>
      <c r="I47" s="35"/>
      <c r="J47" s="36"/>
      <c r="K47" s="37">
        <v>53000</v>
      </c>
      <c r="L47" s="38"/>
    </row>
    <row r="48" spans="2:12" ht="15" x14ac:dyDescent="0.25">
      <c r="B48" s="17"/>
      <c r="C48" s="30" t="s">
        <v>148</v>
      </c>
      <c r="D48" s="31" t="s">
        <v>126</v>
      </c>
      <c r="E48" s="32"/>
      <c r="F48" s="33"/>
      <c r="G48" s="32" t="s">
        <v>30</v>
      </c>
      <c r="H48" s="34"/>
      <c r="I48" s="35"/>
      <c r="J48" s="36"/>
      <c r="K48" s="37">
        <v>122000</v>
      </c>
      <c r="L48" s="38"/>
    </row>
    <row r="49" spans="2:12" ht="15" x14ac:dyDescent="0.25">
      <c r="B49" s="17">
        <v>45527</v>
      </c>
      <c r="C49" s="63" t="s">
        <v>117</v>
      </c>
      <c r="D49" s="19" t="s">
        <v>56</v>
      </c>
      <c r="E49" s="20" t="s">
        <v>57</v>
      </c>
      <c r="F49" s="21"/>
      <c r="G49" s="20" t="s">
        <v>65</v>
      </c>
      <c r="H49" s="59">
        <v>650000</v>
      </c>
      <c r="I49" s="60">
        <v>0</v>
      </c>
      <c r="J49" s="23">
        <f t="shared" ref="J49:J64" si="3">SUM(H49:I49)</f>
        <v>650000</v>
      </c>
      <c r="K49" s="24"/>
      <c r="L49" s="25" t="b">
        <v>0</v>
      </c>
    </row>
    <row r="50" spans="2:12" ht="15" x14ac:dyDescent="0.25">
      <c r="B50" s="17">
        <v>45528</v>
      </c>
      <c r="C50" s="63" t="s">
        <v>182</v>
      </c>
      <c r="D50" s="19" t="s">
        <v>15</v>
      </c>
      <c r="E50" s="21"/>
      <c r="F50" s="26"/>
      <c r="G50" s="21" t="s">
        <v>17</v>
      </c>
      <c r="H50" s="64">
        <v>1100000</v>
      </c>
      <c r="I50" s="60">
        <v>0</v>
      </c>
      <c r="J50" s="23">
        <f t="shared" si="3"/>
        <v>1100000</v>
      </c>
      <c r="K50" s="64"/>
      <c r="L50" s="25" t="b">
        <v>0</v>
      </c>
    </row>
    <row r="51" spans="2:12" ht="15" x14ac:dyDescent="0.25">
      <c r="B51" s="17"/>
      <c r="C51" s="63" t="s">
        <v>183</v>
      </c>
      <c r="D51" s="19" t="s">
        <v>15</v>
      </c>
      <c r="E51" s="21"/>
      <c r="F51" s="26"/>
      <c r="G51" s="21" t="s">
        <v>17</v>
      </c>
      <c r="H51" s="64">
        <v>1100000</v>
      </c>
      <c r="I51" s="60">
        <v>0</v>
      </c>
      <c r="J51" s="23">
        <f t="shared" si="3"/>
        <v>1100000</v>
      </c>
      <c r="K51" s="64"/>
      <c r="L51" s="25" t="b">
        <v>0</v>
      </c>
    </row>
    <row r="52" spans="2:12" ht="15" x14ac:dyDescent="0.25">
      <c r="B52" s="17">
        <v>45530</v>
      </c>
      <c r="C52" s="63" t="s">
        <v>172</v>
      </c>
      <c r="D52" s="19" t="s">
        <v>15</v>
      </c>
      <c r="E52" s="21"/>
      <c r="F52" s="26"/>
      <c r="G52" s="21" t="s">
        <v>17</v>
      </c>
      <c r="H52" s="64">
        <v>1100000</v>
      </c>
      <c r="I52" s="60">
        <v>0</v>
      </c>
      <c r="J52" s="23">
        <f t="shared" si="3"/>
        <v>1100000</v>
      </c>
      <c r="K52" s="64"/>
      <c r="L52" s="25" t="b">
        <v>0</v>
      </c>
    </row>
    <row r="53" spans="2:12" ht="15" x14ac:dyDescent="0.25">
      <c r="B53" s="17"/>
      <c r="C53" s="63" t="s">
        <v>188</v>
      </c>
      <c r="D53" s="19" t="s">
        <v>19</v>
      </c>
      <c r="E53" s="21"/>
      <c r="F53" s="26"/>
      <c r="G53" s="21" t="s">
        <v>30</v>
      </c>
      <c r="H53" s="64">
        <v>150000</v>
      </c>
      <c r="I53" s="60">
        <v>-50000</v>
      </c>
      <c r="J53" s="23">
        <f t="shared" si="3"/>
        <v>100000</v>
      </c>
      <c r="K53" s="64"/>
      <c r="L53" s="25" t="b">
        <v>0</v>
      </c>
    </row>
    <row r="54" spans="2:12" ht="15" x14ac:dyDescent="0.25">
      <c r="B54" s="17"/>
      <c r="C54" s="63" t="s">
        <v>189</v>
      </c>
      <c r="D54" s="19" t="s">
        <v>19</v>
      </c>
      <c r="E54" s="21"/>
      <c r="F54" s="26"/>
      <c r="G54" s="21" t="s">
        <v>30</v>
      </c>
      <c r="H54" s="64">
        <v>150000</v>
      </c>
      <c r="I54" s="60">
        <v>-50000</v>
      </c>
      <c r="J54" s="23">
        <f t="shared" si="3"/>
        <v>100000</v>
      </c>
      <c r="K54" s="64"/>
      <c r="L54" s="25" t="b">
        <v>0</v>
      </c>
    </row>
    <row r="55" spans="2:12" ht="15" x14ac:dyDescent="0.25">
      <c r="B55" s="17"/>
      <c r="C55" s="63" t="s">
        <v>144</v>
      </c>
      <c r="D55" s="19" t="s">
        <v>61</v>
      </c>
      <c r="E55" s="21"/>
      <c r="F55" s="21" t="s">
        <v>84</v>
      </c>
      <c r="G55" s="21" t="s">
        <v>17</v>
      </c>
      <c r="H55" s="64">
        <v>400000</v>
      </c>
      <c r="I55" s="60">
        <v>0</v>
      </c>
      <c r="J55" s="23">
        <f t="shared" si="3"/>
        <v>400000</v>
      </c>
      <c r="K55" s="64"/>
      <c r="L55" s="25" t="b">
        <v>0</v>
      </c>
    </row>
    <row r="56" spans="2:12" ht="15" x14ac:dyDescent="0.25">
      <c r="B56" s="17">
        <v>45532</v>
      </c>
      <c r="C56" s="63" t="s">
        <v>190</v>
      </c>
      <c r="D56" s="19" t="s">
        <v>19</v>
      </c>
      <c r="E56" s="21"/>
      <c r="F56" s="26"/>
      <c r="G56" s="21" t="s">
        <v>17</v>
      </c>
      <c r="H56" s="64">
        <v>150000</v>
      </c>
      <c r="I56" s="60">
        <v>-50000</v>
      </c>
      <c r="J56" s="23">
        <f t="shared" si="3"/>
        <v>100000</v>
      </c>
      <c r="K56" s="64"/>
      <c r="L56" s="25" t="b">
        <v>0</v>
      </c>
    </row>
    <row r="57" spans="2:12" ht="15" x14ac:dyDescent="0.25">
      <c r="B57" s="17"/>
      <c r="C57" s="63" t="s">
        <v>191</v>
      </c>
      <c r="D57" s="19" t="s">
        <v>19</v>
      </c>
      <c r="E57" s="21"/>
      <c r="F57" s="26"/>
      <c r="G57" s="21" t="s">
        <v>17</v>
      </c>
      <c r="H57" s="64">
        <v>150000</v>
      </c>
      <c r="I57" s="60">
        <v>-50000</v>
      </c>
      <c r="J57" s="23">
        <f t="shared" si="3"/>
        <v>100000</v>
      </c>
      <c r="K57" s="64"/>
      <c r="L57" s="25" t="b">
        <v>0</v>
      </c>
    </row>
    <row r="58" spans="2:12" ht="15" x14ac:dyDescent="0.25">
      <c r="B58" s="17"/>
      <c r="C58" s="63" t="s">
        <v>191</v>
      </c>
      <c r="D58" s="19" t="s">
        <v>15</v>
      </c>
      <c r="E58" s="21"/>
      <c r="F58" s="26"/>
      <c r="G58" s="21" t="s">
        <v>17</v>
      </c>
      <c r="H58" s="64">
        <v>1100000</v>
      </c>
      <c r="I58" s="60">
        <v>0</v>
      </c>
      <c r="J58" s="23">
        <f t="shared" si="3"/>
        <v>1100000</v>
      </c>
      <c r="K58" s="64"/>
      <c r="L58" s="25" t="b">
        <v>0</v>
      </c>
    </row>
    <row r="59" spans="2:12" ht="15" x14ac:dyDescent="0.25">
      <c r="B59" s="17"/>
      <c r="C59" s="63" t="s">
        <v>191</v>
      </c>
      <c r="D59" s="19" t="s">
        <v>61</v>
      </c>
      <c r="E59" s="21"/>
      <c r="F59" s="26"/>
      <c r="G59" s="21" t="s">
        <v>17</v>
      </c>
      <c r="H59" s="64">
        <v>800000</v>
      </c>
      <c r="I59" s="60">
        <v>0</v>
      </c>
      <c r="J59" s="23">
        <f t="shared" si="3"/>
        <v>800000</v>
      </c>
      <c r="K59" s="64"/>
      <c r="L59" s="25" t="b">
        <v>0</v>
      </c>
    </row>
    <row r="60" spans="2:12" ht="15" x14ac:dyDescent="0.25">
      <c r="B60" s="17"/>
      <c r="C60" s="63" t="s">
        <v>188</v>
      </c>
      <c r="D60" s="19" t="s">
        <v>61</v>
      </c>
      <c r="E60" s="21"/>
      <c r="F60" s="26"/>
      <c r="G60" s="21" t="s">
        <v>30</v>
      </c>
      <c r="H60" s="64">
        <v>800000</v>
      </c>
      <c r="I60" s="60">
        <v>0</v>
      </c>
      <c r="J60" s="23">
        <f t="shared" si="3"/>
        <v>800000</v>
      </c>
      <c r="K60" s="64"/>
      <c r="L60" s="25" t="b">
        <v>0</v>
      </c>
    </row>
    <row r="61" spans="2:12" ht="15" x14ac:dyDescent="0.25">
      <c r="B61" s="17"/>
      <c r="C61" s="63" t="s">
        <v>189</v>
      </c>
      <c r="D61" s="19" t="s">
        <v>61</v>
      </c>
      <c r="E61" s="21"/>
      <c r="F61" s="26"/>
      <c r="G61" s="21" t="s">
        <v>30</v>
      </c>
      <c r="H61" s="64">
        <v>800000</v>
      </c>
      <c r="I61" s="60">
        <v>0</v>
      </c>
      <c r="J61" s="23">
        <f t="shared" si="3"/>
        <v>800000</v>
      </c>
      <c r="K61" s="64"/>
      <c r="L61" s="25" t="b">
        <v>0</v>
      </c>
    </row>
    <row r="62" spans="2:12" ht="15" x14ac:dyDescent="0.25">
      <c r="B62" s="17"/>
      <c r="C62" s="63" t="s">
        <v>192</v>
      </c>
      <c r="D62" s="19" t="s">
        <v>19</v>
      </c>
      <c r="E62" s="21"/>
      <c r="F62" s="26"/>
      <c r="G62" s="21" t="s">
        <v>17</v>
      </c>
      <c r="H62" s="64">
        <v>150000</v>
      </c>
      <c r="I62" s="60">
        <v>-50000</v>
      </c>
      <c r="J62" s="23">
        <f t="shared" si="3"/>
        <v>100000</v>
      </c>
      <c r="K62" s="64"/>
      <c r="L62" s="25" t="b">
        <v>0</v>
      </c>
    </row>
    <row r="63" spans="2:12" ht="15" x14ac:dyDescent="0.25">
      <c r="B63" s="17">
        <v>45533</v>
      </c>
      <c r="C63" s="63" t="s">
        <v>85</v>
      </c>
      <c r="D63" s="19" t="s">
        <v>106</v>
      </c>
      <c r="E63" s="21" t="s">
        <v>193</v>
      </c>
      <c r="F63" s="26"/>
      <c r="G63" s="21" t="s">
        <v>65</v>
      </c>
      <c r="H63" s="64">
        <v>3000000</v>
      </c>
      <c r="I63" s="60">
        <v>0</v>
      </c>
      <c r="J63" s="23">
        <f t="shared" si="3"/>
        <v>3000000</v>
      </c>
      <c r="K63" s="64"/>
      <c r="L63" s="25" t="b">
        <v>0</v>
      </c>
    </row>
    <row r="64" spans="2:12" ht="15" x14ac:dyDescent="0.25">
      <c r="B64" s="17">
        <v>45535</v>
      </c>
      <c r="C64" s="63" t="s">
        <v>166</v>
      </c>
      <c r="D64" s="19" t="s">
        <v>15</v>
      </c>
      <c r="E64" s="21"/>
      <c r="F64" s="26"/>
      <c r="G64" s="21" t="s">
        <v>17</v>
      </c>
      <c r="H64" s="64">
        <v>1100000</v>
      </c>
      <c r="I64" s="60">
        <v>0</v>
      </c>
      <c r="J64" s="23">
        <f t="shared" si="3"/>
        <v>1100000</v>
      </c>
      <c r="K64" s="64"/>
      <c r="L64" s="25" t="b">
        <v>0</v>
      </c>
    </row>
    <row r="65" spans="1:31" ht="15" x14ac:dyDescent="0.25">
      <c r="B65" s="17"/>
      <c r="C65" s="30" t="s">
        <v>109</v>
      </c>
      <c r="D65" s="31" t="s">
        <v>126</v>
      </c>
      <c r="E65" s="32"/>
      <c r="F65" s="33"/>
      <c r="G65" s="32" t="s">
        <v>30</v>
      </c>
      <c r="H65" s="34"/>
      <c r="I65" s="35"/>
      <c r="J65" s="36"/>
      <c r="K65" s="37">
        <v>100000</v>
      </c>
      <c r="L65" s="38"/>
    </row>
    <row r="66" spans="1:31" ht="15" x14ac:dyDescent="0.25">
      <c r="B66" s="77"/>
      <c r="C66" s="81" t="s">
        <v>31</v>
      </c>
      <c r="D66" s="31" t="s">
        <v>126</v>
      </c>
      <c r="E66" s="82"/>
      <c r="F66" s="83"/>
      <c r="G66" s="82" t="s">
        <v>30</v>
      </c>
      <c r="H66" s="34"/>
      <c r="I66" s="35"/>
      <c r="J66" s="36"/>
      <c r="K66" s="37">
        <v>23000</v>
      </c>
      <c r="L66" s="38"/>
    </row>
    <row r="67" spans="1:31" ht="15" x14ac:dyDescent="0.25">
      <c r="B67" s="285" t="s">
        <v>34</v>
      </c>
      <c r="C67" s="273"/>
      <c r="D67" s="274"/>
      <c r="E67" s="286" t="s">
        <v>35</v>
      </c>
      <c r="F67" s="273"/>
      <c r="G67" s="274"/>
    </row>
    <row r="68" spans="1:31" ht="15" x14ac:dyDescent="0.25">
      <c r="B68" s="287" t="s">
        <v>36</v>
      </c>
      <c r="C68" s="288"/>
      <c r="D68" s="62">
        <f>SUMIF(D29:D66,D40,J29:J71)</f>
        <v>8800000</v>
      </c>
      <c r="E68" s="289" t="s">
        <v>37</v>
      </c>
      <c r="F68" s="290"/>
      <c r="G68" s="40">
        <f>SUMIF(D7:D66,D22,K7:K72)</f>
        <v>6889692</v>
      </c>
    </row>
    <row r="69" spans="1:31" ht="15" x14ac:dyDescent="0.25">
      <c r="B69" s="280" t="s">
        <v>38</v>
      </c>
      <c r="C69" s="281"/>
      <c r="D69" s="41">
        <f>SUMIF(D39:D66,D43,J39:J68)</f>
        <v>2600000</v>
      </c>
      <c r="E69" s="280" t="s">
        <v>39</v>
      </c>
      <c r="F69" s="281"/>
      <c r="G69" s="42">
        <v>5666314</v>
      </c>
    </row>
    <row r="70" spans="1:31" ht="15" x14ac:dyDescent="0.25">
      <c r="B70" s="280" t="s">
        <v>40</v>
      </c>
      <c r="C70" s="281"/>
      <c r="D70" s="43">
        <f>SUMIF(D39:D66,D45,J39:J81)</f>
        <v>0</v>
      </c>
      <c r="E70" s="280" t="s">
        <v>41</v>
      </c>
      <c r="F70" s="281"/>
      <c r="G70" s="44">
        <v>15477000</v>
      </c>
    </row>
    <row r="71" spans="1:31" ht="15" x14ac:dyDescent="0.25">
      <c r="B71" s="280" t="s">
        <v>42</v>
      </c>
      <c r="C71" s="281"/>
      <c r="D71" s="45">
        <v>0</v>
      </c>
      <c r="E71" s="280"/>
      <c r="F71" s="281"/>
      <c r="G71" s="46"/>
    </row>
    <row r="72" spans="1:31" ht="15" x14ac:dyDescent="0.25">
      <c r="B72" s="280" t="s">
        <v>43</v>
      </c>
      <c r="C72" s="281"/>
      <c r="D72" s="43">
        <f>SUMIF(D39:D66,D63,J39:J68)</f>
        <v>3000000</v>
      </c>
      <c r="E72" s="280"/>
      <c r="F72" s="281"/>
      <c r="G72" s="46"/>
    </row>
    <row r="73" spans="1:31" ht="15" x14ac:dyDescent="0.25">
      <c r="B73" s="280" t="s">
        <v>72</v>
      </c>
      <c r="C73" s="281"/>
      <c r="D73" s="45">
        <v>21572529</v>
      </c>
      <c r="E73" s="280"/>
      <c r="F73" s="281"/>
      <c r="G73" s="46"/>
    </row>
    <row r="74" spans="1:31" ht="15" x14ac:dyDescent="0.25">
      <c r="B74" s="282" t="s">
        <v>44</v>
      </c>
      <c r="C74" s="273"/>
      <c r="D74" s="47">
        <f>SUM(D68:D72)</f>
        <v>14400000</v>
      </c>
      <c r="E74" s="282" t="s">
        <v>45</v>
      </c>
      <c r="F74" s="274"/>
      <c r="G74" s="48">
        <f>SUM(G68:H72)</f>
        <v>28033006</v>
      </c>
    </row>
    <row r="75" spans="1:31" ht="15" x14ac:dyDescent="0.25">
      <c r="B75" s="264" t="s">
        <v>46</v>
      </c>
      <c r="C75" s="265"/>
      <c r="D75" s="265"/>
      <c r="E75" s="265"/>
      <c r="F75" s="265"/>
      <c r="G75" s="266"/>
    </row>
    <row r="76" spans="1:31" ht="12.75" x14ac:dyDescent="0.2">
      <c r="A76" s="49"/>
      <c r="B76" s="275"/>
      <c r="C76" s="268"/>
      <c r="D76" s="276"/>
      <c r="E76" s="265"/>
      <c r="F76" s="265"/>
      <c r="G76" s="266"/>
      <c r="H76" s="49"/>
      <c r="I76" s="49"/>
      <c r="J76" s="49"/>
      <c r="K76" s="49"/>
      <c r="L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</row>
    <row r="77" spans="1:31" ht="15" x14ac:dyDescent="0.25">
      <c r="B77" s="264" t="s">
        <v>48</v>
      </c>
      <c r="C77" s="265"/>
      <c r="D77" s="265"/>
      <c r="E77" s="265"/>
      <c r="F77" s="265"/>
      <c r="G77" s="266"/>
    </row>
    <row r="78" spans="1:31" ht="15" x14ac:dyDescent="0.25">
      <c r="B78" s="277"/>
      <c r="C78" s="268"/>
      <c r="D78" s="278"/>
      <c r="E78" s="265"/>
      <c r="F78" s="265"/>
      <c r="G78" s="266"/>
    </row>
    <row r="79" spans="1:31" ht="15" x14ac:dyDescent="0.25">
      <c r="B79" s="267" t="s">
        <v>75</v>
      </c>
      <c r="C79" s="268"/>
      <c r="D79" s="279">
        <f>'JULI 2024'!D74</f>
        <v>-170074942</v>
      </c>
      <c r="E79" s="265"/>
      <c r="F79" s="265"/>
      <c r="G79" s="266"/>
    </row>
    <row r="80" spans="1:31" ht="15" x14ac:dyDescent="0.25">
      <c r="B80" s="267" t="s">
        <v>51</v>
      </c>
      <c r="C80" s="268"/>
      <c r="D80" s="269">
        <v>0</v>
      </c>
      <c r="E80" s="265"/>
      <c r="F80" s="265"/>
      <c r="G80" s="266"/>
    </row>
    <row r="81" spans="2:7" ht="15" x14ac:dyDescent="0.25">
      <c r="B81" s="50" t="s">
        <v>194</v>
      </c>
      <c r="C81" s="51"/>
      <c r="D81" s="269">
        <v>0</v>
      </c>
      <c r="E81" s="265"/>
      <c r="F81" s="265"/>
      <c r="G81" s="266"/>
    </row>
    <row r="82" spans="2:7" ht="15" x14ac:dyDescent="0.25">
      <c r="B82" s="270" t="s">
        <v>53</v>
      </c>
      <c r="C82" s="271"/>
      <c r="D82" s="272">
        <f>(D79+D80-D81)</f>
        <v>-170074942</v>
      </c>
      <c r="E82" s="273"/>
      <c r="F82" s="273"/>
      <c r="G82" s="274"/>
    </row>
    <row r="83" spans="2:7" ht="12.75" x14ac:dyDescent="0.2">
      <c r="B83" s="52"/>
      <c r="D83" s="52"/>
      <c r="F83" s="52"/>
    </row>
  </sheetData>
  <mergeCells count="30">
    <mergeCell ref="E69:F69"/>
    <mergeCell ref="E70:F70"/>
    <mergeCell ref="L5:L6"/>
    <mergeCell ref="B67:D67"/>
    <mergeCell ref="E67:G67"/>
    <mergeCell ref="B68:C68"/>
    <mergeCell ref="E68:F68"/>
    <mergeCell ref="B69:C69"/>
    <mergeCell ref="B70:C70"/>
    <mergeCell ref="B71:C71"/>
    <mergeCell ref="E71:F71"/>
    <mergeCell ref="B72:C72"/>
    <mergeCell ref="E72:F72"/>
    <mergeCell ref="B73:C73"/>
    <mergeCell ref="E73:F73"/>
    <mergeCell ref="D81:G81"/>
    <mergeCell ref="B82:C82"/>
    <mergeCell ref="D82:G82"/>
    <mergeCell ref="E74:F74"/>
    <mergeCell ref="B75:G75"/>
    <mergeCell ref="B76:C76"/>
    <mergeCell ref="D76:G76"/>
    <mergeCell ref="B77:G77"/>
    <mergeCell ref="B78:C78"/>
    <mergeCell ref="D78:G78"/>
    <mergeCell ref="B74:C74"/>
    <mergeCell ref="B79:C79"/>
    <mergeCell ref="D79:G79"/>
    <mergeCell ref="B80:C80"/>
    <mergeCell ref="D80:G80"/>
  </mergeCells>
  <dataValidations count="5">
    <dataValidation type="list" allowBlank="1" sqref="G7:G11 G13 G15 G17:G25 G28:G38 G40:G42 G45:G48 G50:G66" xr:uid="{00000000-0002-0000-0600-000000000000}">
      <formula1>"KAS,BCA,BRI,BNI,BNI CV,GOPAY,BNI VA,PUSAT"</formula1>
    </dataValidation>
    <dataValidation type="list" allowBlank="1" sqref="D7 D11 D13 D15 D17:D20 D25 D28:D32 D34:D35 D37:D38 D40:D42 D50:D64" xr:uid="{00000000-0002-0000-0600-000001000000}">
      <formula1>"Pendaftaran,Herregistrasi,Konversi,Angsuran,KRS,Martikulasi,Biaya Cetak,Biaya Cuti,Operasional,PKKMB dll,SGS,Biaya Praktik,Seragam"</formula1>
    </dataValidation>
    <dataValidation type="list" allowBlank="1" sqref="D12 D14 D16 D26:D27 D39 D43:D44 D49" xr:uid="{00000000-0002-0000-0600-000002000000}">
      <formula1>"Pendaftaran,Herregistrasi,Konversi,Angsuran,KRS,Martikulasi,Biaya Cetak,Biaya Cuti,Operasional,PKKMB dll,SGS,Seragam,Biaya Praktik"</formula1>
    </dataValidation>
    <dataValidation type="list" allowBlank="1" sqref="D8:D10 D21:D24 D33 D36 D45:D48 D65:D66" xr:uid="{00000000-0002-0000-06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12 G14 G16 G26:G27 G39 G43:G44 G49" xr:uid="{00000000-0002-0000-0600-000004000000}">
      <formula1>"KAS,BCA,BRI,BNI,BNI CV,BNI PSU,GOPAY,BNI VA"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E61"/>
  <sheetViews>
    <sheetView workbookViewId="0"/>
  </sheetViews>
  <sheetFormatPr defaultColWidth="12.5703125" defaultRowHeight="15.75" customHeight="1" x14ac:dyDescent="0.2"/>
  <cols>
    <col min="1" max="1" width="4" customWidth="1"/>
    <col min="3" max="3" width="23.28515625" customWidth="1"/>
    <col min="4" max="4" width="14.7109375" customWidth="1"/>
    <col min="5" max="5" width="18.85546875" customWidth="1"/>
    <col min="12" max="12" width="6.85546875" customWidth="1"/>
    <col min="14" max="14" width="24.85546875" customWidth="1"/>
    <col min="15" max="15" width="16.42578125" customWidth="1"/>
    <col min="18" max="18" width="1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195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45537</v>
      </c>
      <c r="C7" s="63" t="s">
        <v>62</v>
      </c>
      <c r="D7" s="19" t="s">
        <v>56</v>
      </c>
      <c r="E7" s="20" t="s">
        <v>57</v>
      </c>
      <c r="F7" s="26"/>
      <c r="G7" s="20" t="s">
        <v>65</v>
      </c>
      <c r="H7" s="59">
        <v>650000</v>
      </c>
      <c r="I7" s="60">
        <v>0</v>
      </c>
      <c r="J7" s="23">
        <f>SUM(H7:I7)</f>
        <v>650000</v>
      </c>
      <c r="K7" s="24"/>
      <c r="L7" s="25" t="b">
        <v>0</v>
      </c>
    </row>
    <row r="8" spans="1:31" ht="15.75" customHeight="1" x14ac:dyDescent="0.25">
      <c r="B8" s="17"/>
      <c r="C8" s="63" t="s">
        <v>185</v>
      </c>
      <c r="D8" s="19" t="s">
        <v>15</v>
      </c>
      <c r="E8" s="20"/>
      <c r="F8" s="21"/>
      <c r="G8" s="20" t="s">
        <v>30</v>
      </c>
      <c r="H8" s="59">
        <v>1100000</v>
      </c>
      <c r="I8" s="60">
        <v>0</v>
      </c>
      <c r="J8" s="23">
        <f>SUM(H8:I8)</f>
        <v>1100000</v>
      </c>
      <c r="K8" s="24"/>
      <c r="L8" s="84" t="b">
        <v>1</v>
      </c>
    </row>
    <row r="9" spans="1:31" ht="15.75" customHeight="1" x14ac:dyDescent="0.25">
      <c r="B9" s="17"/>
      <c r="C9" s="63" t="s">
        <v>185</v>
      </c>
      <c r="D9" s="19" t="s">
        <v>61</v>
      </c>
      <c r="E9" s="20"/>
      <c r="F9" s="21"/>
      <c r="G9" s="20" t="s">
        <v>30</v>
      </c>
      <c r="H9" s="59">
        <v>800000</v>
      </c>
      <c r="I9" s="60">
        <v>0</v>
      </c>
      <c r="J9" s="23">
        <f>SUM(H9:I9)</f>
        <v>800000</v>
      </c>
      <c r="K9" s="24"/>
      <c r="L9" s="84" t="b">
        <v>1</v>
      </c>
    </row>
    <row r="10" spans="1:31" ht="15.75" customHeight="1" x14ac:dyDescent="0.25">
      <c r="B10" s="17">
        <v>45538</v>
      </c>
      <c r="C10" s="30" t="s">
        <v>58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402100</v>
      </c>
      <c r="L10" s="38"/>
    </row>
    <row r="11" spans="1:31" ht="15.75" customHeight="1" x14ac:dyDescent="0.25">
      <c r="B11" s="17"/>
      <c r="C11" s="85" t="s">
        <v>165</v>
      </c>
      <c r="D11" s="31" t="s">
        <v>126</v>
      </c>
      <c r="E11" s="32"/>
      <c r="F11" s="33"/>
      <c r="G11" s="32" t="s">
        <v>33</v>
      </c>
      <c r="H11" s="34"/>
      <c r="I11" s="35"/>
      <c r="J11" s="36"/>
      <c r="K11" s="37">
        <v>253876</v>
      </c>
      <c r="L11" s="38"/>
    </row>
    <row r="12" spans="1:31" ht="15.75" customHeight="1" x14ac:dyDescent="0.25">
      <c r="B12" s="17"/>
      <c r="C12" s="85" t="s">
        <v>32</v>
      </c>
      <c r="D12" s="31" t="s">
        <v>126</v>
      </c>
      <c r="E12" s="32"/>
      <c r="F12" s="33"/>
      <c r="G12" s="32" t="s">
        <v>33</v>
      </c>
      <c r="H12" s="34"/>
      <c r="I12" s="35"/>
      <c r="J12" s="36"/>
      <c r="K12" s="37">
        <v>1568493</v>
      </c>
      <c r="L12" s="38"/>
    </row>
    <row r="13" spans="1:31" ht="15.75" customHeight="1" x14ac:dyDescent="0.25">
      <c r="B13" s="17">
        <v>45539</v>
      </c>
      <c r="C13" s="63" t="s">
        <v>55</v>
      </c>
      <c r="D13" s="19" t="s">
        <v>56</v>
      </c>
      <c r="E13" s="20" t="s">
        <v>196</v>
      </c>
      <c r="F13" s="26"/>
      <c r="G13" s="20" t="s">
        <v>65</v>
      </c>
      <c r="H13" s="59">
        <v>650000</v>
      </c>
      <c r="I13" s="60">
        <v>0</v>
      </c>
      <c r="J13" s="23">
        <f t="shared" ref="J13:J19" si="0">SUM(H13:I13)</f>
        <v>650000</v>
      </c>
      <c r="K13" s="24"/>
      <c r="L13" s="25" t="b">
        <v>0</v>
      </c>
    </row>
    <row r="14" spans="1:31" ht="15.75" customHeight="1" x14ac:dyDescent="0.25">
      <c r="B14" s="17">
        <v>45542</v>
      </c>
      <c r="C14" s="63" t="s">
        <v>85</v>
      </c>
      <c r="D14" s="19" t="s">
        <v>56</v>
      </c>
      <c r="E14" s="20" t="s">
        <v>176</v>
      </c>
      <c r="F14" s="21" t="s">
        <v>84</v>
      </c>
      <c r="G14" s="20" t="s">
        <v>65</v>
      </c>
      <c r="H14" s="59">
        <v>300000</v>
      </c>
      <c r="I14" s="60">
        <v>0</v>
      </c>
      <c r="J14" s="23">
        <f t="shared" si="0"/>
        <v>300000</v>
      </c>
      <c r="K14" s="24"/>
      <c r="L14" s="25" t="b">
        <v>0</v>
      </c>
    </row>
    <row r="15" spans="1:31" ht="15.75" customHeight="1" x14ac:dyDescent="0.25">
      <c r="B15" s="17"/>
      <c r="C15" s="63" t="s">
        <v>197</v>
      </c>
      <c r="D15" s="53" t="s">
        <v>19</v>
      </c>
      <c r="E15" s="72"/>
      <c r="F15" s="86"/>
      <c r="G15" s="20" t="s">
        <v>17</v>
      </c>
      <c r="H15" s="22">
        <v>150000</v>
      </c>
      <c r="I15" s="28">
        <v>-50000</v>
      </c>
      <c r="J15" s="23">
        <f t="shared" si="0"/>
        <v>100000</v>
      </c>
      <c r="K15" s="24"/>
      <c r="L15" s="25" t="b">
        <v>0</v>
      </c>
    </row>
    <row r="16" spans="1:31" ht="15.75" customHeight="1" x14ac:dyDescent="0.25">
      <c r="B16" s="17">
        <v>45544</v>
      </c>
      <c r="C16" s="63" t="s">
        <v>98</v>
      </c>
      <c r="D16" s="19" t="s">
        <v>61</v>
      </c>
      <c r="E16" s="20"/>
      <c r="F16" s="21"/>
      <c r="G16" s="20" t="s">
        <v>30</v>
      </c>
      <c r="H16" s="59">
        <v>800000</v>
      </c>
      <c r="I16" s="60">
        <v>0</v>
      </c>
      <c r="J16" s="23">
        <f t="shared" si="0"/>
        <v>800000</v>
      </c>
      <c r="K16" s="24"/>
      <c r="L16" s="84" t="b">
        <v>1</v>
      </c>
    </row>
    <row r="17" spans="2:12" ht="15.75" customHeight="1" x14ac:dyDescent="0.25">
      <c r="B17" s="17">
        <v>45545</v>
      </c>
      <c r="C17" s="63" t="s">
        <v>138</v>
      </c>
      <c r="D17" s="19" t="s">
        <v>61</v>
      </c>
      <c r="E17" s="20"/>
      <c r="F17" s="21" t="s">
        <v>86</v>
      </c>
      <c r="G17" s="20" t="s">
        <v>17</v>
      </c>
      <c r="H17" s="59">
        <v>300000</v>
      </c>
      <c r="I17" s="60">
        <v>0</v>
      </c>
      <c r="J17" s="23">
        <f t="shared" si="0"/>
        <v>300000</v>
      </c>
      <c r="K17" s="24"/>
      <c r="L17" s="25" t="b">
        <v>0</v>
      </c>
    </row>
    <row r="18" spans="2:12" ht="15.75" customHeight="1" x14ac:dyDescent="0.25">
      <c r="B18" s="17">
        <v>45546</v>
      </c>
      <c r="C18" s="63" t="s">
        <v>141</v>
      </c>
      <c r="D18" s="19" t="s">
        <v>56</v>
      </c>
      <c r="E18" s="20" t="s">
        <v>77</v>
      </c>
      <c r="F18" s="21"/>
      <c r="G18" s="20" t="s">
        <v>65</v>
      </c>
      <c r="H18" s="59">
        <v>650000</v>
      </c>
      <c r="I18" s="60">
        <v>0</v>
      </c>
      <c r="J18" s="23">
        <f t="shared" si="0"/>
        <v>650000</v>
      </c>
      <c r="K18" s="24"/>
      <c r="L18" s="25" t="b">
        <v>0</v>
      </c>
    </row>
    <row r="19" spans="2:12" ht="15.75" customHeight="1" x14ac:dyDescent="0.25">
      <c r="B19" s="17"/>
      <c r="C19" s="63" t="s">
        <v>147</v>
      </c>
      <c r="D19" s="19" t="s">
        <v>61</v>
      </c>
      <c r="E19" s="20"/>
      <c r="F19" s="21"/>
      <c r="G19" s="20" t="s">
        <v>17</v>
      </c>
      <c r="H19" s="59">
        <v>800000</v>
      </c>
      <c r="I19" s="60">
        <v>0</v>
      </c>
      <c r="J19" s="23">
        <f t="shared" si="0"/>
        <v>800000</v>
      </c>
      <c r="K19" s="24"/>
      <c r="L19" s="25" t="b">
        <v>0</v>
      </c>
    </row>
    <row r="20" spans="2:12" ht="15.75" customHeight="1" x14ac:dyDescent="0.25">
      <c r="B20" s="17"/>
      <c r="C20" s="85" t="s">
        <v>198</v>
      </c>
      <c r="D20" s="31" t="s">
        <v>126</v>
      </c>
      <c r="E20" s="32"/>
      <c r="F20" s="33"/>
      <c r="G20" s="32" t="s">
        <v>33</v>
      </c>
      <c r="H20" s="34"/>
      <c r="I20" s="35"/>
      <c r="J20" s="36"/>
      <c r="K20" s="37">
        <v>500000</v>
      </c>
      <c r="L20" s="38"/>
    </row>
    <row r="21" spans="2:12" ht="15.75" customHeight="1" x14ac:dyDescent="0.25">
      <c r="B21" s="17">
        <v>45547</v>
      </c>
      <c r="C21" s="85" t="s">
        <v>199</v>
      </c>
      <c r="D21" s="31" t="s">
        <v>126</v>
      </c>
      <c r="E21" s="32"/>
      <c r="F21" s="33"/>
      <c r="G21" s="32" t="s">
        <v>33</v>
      </c>
      <c r="H21" s="34"/>
      <c r="I21" s="35"/>
      <c r="J21" s="36"/>
      <c r="K21" s="37">
        <v>5336500</v>
      </c>
      <c r="L21" s="38"/>
    </row>
    <row r="22" spans="2:12" ht="15.75" customHeight="1" x14ac:dyDescent="0.25">
      <c r="B22" s="17">
        <v>45548</v>
      </c>
      <c r="C22" s="63" t="s">
        <v>181</v>
      </c>
      <c r="D22" s="19" t="s">
        <v>15</v>
      </c>
      <c r="E22" s="20"/>
      <c r="F22" s="21"/>
      <c r="G22" s="20" t="s">
        <v>17</v>
      </c>
      <c r="H22" s="59">
        <v>1100000</v>
      </c>
      <c r="I22" s="60">
        <v>0</v>
      </c>
      <c r="J22" s="23">
        <f t="shared" ref="J22:J34" si="1">SUM(H22:I22)</f>
        <v>1100000</v>
      </c>
      <c r="K22" s="24"/>
      <c r="L22" s="25" t="b">
        <v>0</v>
      </c>
    </row>
    <row r="23" spans="2:12" ht="15" x14ac:dyDescent="0.25">
      <c r="B23" s="17"/>
      <c r="C23" s="63" t="s">
        <v>181</v>
      </c>
      <c r="D23" s="19" t="s">
        <v>61</v>
      </c>
      <c r="E23" s="20"/>
      <c r="F23" s="21" t="s">
        <v>84</v>
      </c>
      <c r="G23" s="20" t="s">
        <v>17</v>
      </c>
      <c r="H23" s="59">
        <v>750000</v>
      </c>
      <c r="I23" s="60">
        <v>0</v>
      </c>
      <c r="J23" s="23">
        <f t="shared" si="1"/>
        <v>750000</v>
      </c>
      <c r="K23" s="24"/>
      <c r="L23" s="25" t="b">
        <v>0</v>
      </c>
    </row>
    <row r="24" spans="2:12" ht="15" x14ac:dyDescent="0.25">
      <c r="B24" s="17"/>
      <c r="C24" s="63" t="s">
        <v>192</v>
      </c>
      <c r="D24" s="19" t="s">
        <v>15</v>
      </c>
      <c r="E24" s="20"/>
      <c r="F24" s="21" t="s">
        <v>84</v>
      </c>
      <c r="G24" s="20" t="s">
        <v>17</v>
      </c>
      <c r="H24" s="59">
        <v>500000</v>
      </c>
      <c r="I24" s="60">
        <v>0</v>
      </c>
      <c r="J24" s="23">
        <f t="shared" si="1"/>
        <v>500000</v>
      </c>
      <c r="K24" s="24"/>
      <c r="L24" s="25" t="b">
        <v>0</v>
      </c>
    </row>
    <row r="25" spans="2:12" ht="15" x14ac:dyDescent="0.25">
      <c r="B25" s="17"/>
      <c r="C25" s="63" t="s">
        <v>177</v>
      </c>
      <c r="D25" s="19" t="s">
        <v>15</v>
      </c>
      <c r="E25" s="20"/>
      <c r="F25" s="21" t="s">
        <v>84</v>
      </c>
      <c r="G25" s="20" t="s">
        <v>17</v>
      </c>
      <c r="H25" s="59">
        <v>800000</v>
      </c>
      <c r="I25" s="60">
        <v>0</v>
      </c>
      <c r="J25" s="23">
        <f t="shared" si="1"/>
        <v>800000</v>
      </c>
      <c r="K25" s="24"/>
      <c r="L25" s="25" t="b">
        <v>0</v>
      </c>
    </row>
    <row r="26" spans="2:12" ht="15" x14ac:dyDescent="0.25">
      <c r="B26" s="17">
        <v>45549</v>
      </c>
      <c r="C26" s="63" t="s">
        <v>85</v>
      </c>
      <c r="D26" s="19" t="s">
        <v>56</v>
      </c>
      <c r="E26" s="20" t="s">
        <v>176</v>
      </c>
      <c r="F26" s="21" t="s">
        <v>86</v>
      </c>
      <c r="G26" s="20" t="s">
        <v>65</v>
      </c>
      <c r="H26" s="59">
        <v>50000</v>
      </c>
      <c r="I26" s="60">
        <v>0</v>
      </c>
      <c r="J26" s="23">
        <f t="shared" si="1"/>
        <v>50000</v>
      </c>
      <c r="K26" s="24"/>
      <c r="L26" s="25" t="b">
        <v>0</v>
      </c>
    </row>
    <row r="27" spans="2:12" ht="15" x14ac:dyDescent="0.25">
      <c r="B27" s="17"/>
      <c r="C27" s="63" t="s">
        <v>85</v>
      </c>
      <c r="D27" s="19" t="s">
        <v>56</v>
      </c>
      <c r="E27" s="20" t="s">
        <v>196</v>
      </c>
      <c r="F27" s="21" t="s">
        <v>84</v>
      </c>
      <c r="G27" s="20" t="s">
        <v>65</v>
      </c>
      <c r="H27" s="59">
        <v>300000</v>
      </c>
      <c r="I27" s="60">
        <v>0</v>
      </c>
      <c r="J27" s="23">
        <f t="shared" si="1"/>
        <v>300000</v>
      </c>
      <c r="K27" s="24"/>
      <c r="L27" s="25" t="b">
        <v>0</v>
      </c>
    </row>
    <row r="28" spans="2:12" ht="15" x14ac:dyDescent="0.25">
      <c r="B28" s="17"/>
      <c r="C28" s="63" t="s">
        <v>200</v>
      </c>
      <c r="D28" s="53" t="s">
        <v>19</v>
      </c>
      <c r="E28" s="72"/>
      <c r="F28" s="86"/>
      <c r="G28" s="20" t="s">
        <v>30</v>
      </c>
      <c r="H28" s="22">
        <v>150000</v>
      </c>
      <c r="I28" s="28">
        <v>-50000</v>
      </c>
      <c r="J28" s="23">
        <f t="shared" si="1"/>
        <v>100000</v>
      </c>
      <c r="K28" s="24"/>
      <c r="L28" s="84" t="b">
        <v>1</v>
      </c>
    </row>
    <row r="29" spans="2:12" ht="15" x14ac:dyDescent="0.25">
      <c r="B29" s="17"/>
      <c r="C29" s="63" t="s">
        <v>200</v>
      </c>
      <c r="D29" s="19" t="s">
        <v>15</v>
      </c>
      <c r="E29" s="20"/>
      <c r="F29" s="21"/>
      <c r="G29" s="20" t="s">
        <v>30</v>
      </c>
      <c r="H29" s="59">
        <v>1100000</v>
      </c>
      <c r="I29" s="60">
        <v>0</v>
      </c>
      <c r="J29" s="23">
        <f t="shared" si="1"/>
        <v>1100000</v>
      </c>
      <c r="K29" s="24"/>
      <c r="L29" s="84" t="b">
        <v>1</v>
      </c>
    </row>
    <row r="30" spans="2:12" ht="15" x14ac:dyDescent="0.25">
      <c r="B30" s="17"/>
      <c r="C30" s="63" t="s">
        <v>200</v>
      </c>
      <c r="D30" s="19" t="s">
        <v>61</v>
      </c>
      <c r="E30" s="20"/>
      <c r="F30" s="21" t="s">
        <v>84</v>
      </c>
      <c r="G30" s="20" t="s">
        <v>30</v>
      </c>
      <c r="H30" s="59">
        <v>200000</v>
      </c>
      <c r="I30" s="60">
        <v>0</v>
      </c>
      <c r="J30" s="23">
        <f t="shared" si="1"/>
        <v>200000</v>
      </c>
      <c r="K30" s="24"/>
      <c r="L30" s="84" t="b">
        <v>1</v>
      </c>
    </row>
    <row r="31" spans="2:12" ht="15" x14ac:dyDescent="0.25">
      <c r="B31" s="17">
        <v>45552</v>
      </c>
      <c r="C31" s="63" t="s">
        <v>197</v>
      </c>
      <c r="D31" s="19" t="s">
        <v>15</v>
      </c>
      <c r="E31" s="21"/>
      <c r="F31" s="21"/>
      <c r="G31" s="21" t="s">
        <v>17</v>
      </c>
      <c r="H31" s="59">
        <v>1100000</v>
      </c>
      <c r="I31" s="60">
        <v>0</v>
      </c>
      <c r="J31" s="23">
        <f t="shared" si="1"/>
        <v>1100000</v>
      </c>
      <c r="K31" s="24"/>
      <c r="L31" s="84" t="b">
        <v>0</v>
      </c>
    </row>
    <row r="32" spans="2:12" ht="15" x14ac:dyDescent="0.25">
      <c r="B32" s="17">
        <v>45554</v>
      </c>
      <c r="C32" s="63" t="s">
        <v>200</v>
      </c>
      <c r="D32" s="19" t="s">
        <v>61</v>
      </c>
      <c r="E32" s="21"/>
      <c r="F32" s="21" t="s">
        <v>86</v>
      </c>
      <c r="G32" s="21" t="s">
        <v>30</v>
      </c>
      <c r="H32" s="59">
        <v>600000</v>
      </c>
      <c r="I32" s="60">
        <v>0</v>
      </c>
      <c r="J32" s="23">
        <f t="shared" si="1"/>
        <v>600000</v>
      </c>
      <c r="K32" s="24"/>
      <c r="L32" s="84" t="b">
        <v>1</v>
      </c>
    </row>
    <row r="33" spans="2:12" ht="15" x14ac:dyDescent="0.25">
      <c r="B33" s="17"/>
      <c r="C33" s="63" t="s">
        <v>145</v>
      </c>
      <c r="D33" s="19" t="s">
        <v>61</v>
      </c>
      <c r="E33" s="21"/>
      <c r="F33" s="21"/>
      <c r="G33" s="21" t="s">
        <v>17</v>
      </c>
      <c r="H33" s="59">
        <v>800000</v>
      </c>
      <c r="I33" s="60">
        <v>0</v>
      </c>
      <c r="J33" s="23">
        <f t="shared" si="1"/>
        <v>800000</v>
      </c>
      <c r="K33" s="24"/>
      <c r="L33" s="84" t="b">
        <v>0</v>
      </c>
    </row>
    <row r="34" spans="2:12" ht="15" x14ac:dyDescent="0.25">
      <c r="B34" s="17">
        <v>45555</v>
      </c>
      <c r="C34" s="63" t="s">
        <v>201</v>
      </c>
      <c r="D34" s="19" t="s">
        <v>15</v>
      </c>
      <c r="E34" s="21"/>
      <c r="F34" s="26"/>
      <c r="G34" s="21" t="s">
        <v>17</v>
      </c>
      <c r="H34" s="59">
        <v>1100000</v>
      </c>
      <c r="I34" s="60">
        <v>0</v>
      </c>
      <c r="J34" s="23">
        <f t="shared" si="1"/>
        <v>1100000</v>
      </c>
      <c r="K34" s="64"/>
      <c r="L34" s="25" t="b">
        <v>0</v>
      </c>
    </row>
    <row r="35" spans="2:12" ht="15" x14ac:dyDescent="0.25">
      <c r="B35" s="17"/>
      <c r="C35" s="85" t="s">
        <v>148</v>
      </c>
      <c r="D35" s="31" t="s">
        <v>126</v>
      </c>
      <c r="E35" s="32"/>
      <c r="F35" s="33"/>
      <c r="G35" s="32" t="s">
        <v>33</v>
      </c>
      <c r="H35" s="34"/>
      <c r="I35" s="35"/>
      <c r="J35" s="36"/>
      <c r="K35" s="37">
        <v>3057000</v>
      </c>
      <c r="L35" s="38"/>
    </row>
    <row r="36" spans="2:12" ht="15" x14ac:dyDescent="0.25">
      <c r="B36" s="17">
        <v>45556</v>
      </c>
      <c r="C36" s="30" t="s">
        <v>202</v>
      </c>
      <c r="D36" s="31" t="s">
        <v>126</v>
      </c>
      <c r="E36" s="32"/>
      <c r="F36" s="33"/>
      <c r="G36" s="32" t="s">
        <v>33</v>
      </c>
      <c r="H36" s="34"/>
      <c r="I36" s="35"/>
      <c r="J36" s="36"/>
      <c r="K36" s="37">
        <v>1302000</v>
      </c>
      <c r="L36" s="38"/>
    </row>
    <row r="37" spans="2:12" ht="15" x14ac:dyDescent="0.25">
      <c r="B37" s="17"/>
      <c r="C37" s="63" t="s">
        <v>203</v>
      </c>
      <c r="D37" s="53" t="s">
        <v>19</v>
      </c>
      <c r="E37" s="72"/>
      <c r="F37" s="86"/>
      <c r="G37" s="67" t="s">
        <v>17</v>
      </c>
      <c r="H37" s="22">
        <v>150000</v>
      </c>
      <c r="I37" s="28">
        <v>-50000</v>
      </c>
      <c r="J37" s="23">
        <f>SUM(H37:I37)</f>
        <v>100000</v>
      </c>
      <c r="K37" s="24"/>
      <c r="L37" s="25" t="b">
        <v>0</v>
      </c>
    </row>
    <row r="38" spans="2:12" ht="15" x14ac:dyDescent="0.25">
      <c r="B38" s="17">
        <v>45559</v>
      </c>
      <c r="C38" s="63" t="s">
        <v>117</v>
      </c>
      <c r="D38" s="19" t="s">
        <v>56</v>
      </c>
      <c r="E38" s="20" t="s">
        <v>77</v>
      </c>
      <c r="F38" s="21"/>
      <c r="G38" s="20" t="s">
        <v>65</v>
      </c>
      <c r="H38" s="59">
        <v>650000</v>
      </c>
      <c r="I38" s="60">
        <v>0</v>
      </c>
      <c r="J38" s="23">
        <f>SUM(H38:I38)</f>
        <v>650000</v>
      </c>
      <c r="K38" s="24"/>
      <c r="L38" s="25" t="b">
        <v>0</v>
      </c>
    </row>
    <row r="39" spans="2:12" ht="15" x14ac:dyDescent="0.25">
      <c r="B39" s="17"/>
      <c r="C39" s="30" t="s">
        <v>31</v>
      </c>
      <c r="D39" s="31" t="s">
        <v>126</v>
      </c>
      <c r="E39" s="32"/>
      <c r="F39" s="33"/>
      <c r="G39" s="32" t="s">
        <v>30</v>
      </c>
      <c r="H39" s="34"/>
      <c r="I39" s="35"/>
      <c r="J39" s="36"/>
      <c r="K39" s="37">
        <v>57000</v>
      </c>
      <c r="L39" s="38"/>
    </row>
    <row r="40" spans="2:12" ht="15" x14ac:dyDescent="0.25">
      <c r="B40" s="17">
        <v>45560</v>
      </c>
      <c r="C40" s="30" t="s">
        <v>204</v>
      </c>
      <c r="D40" s="31" t="s">
        <v>126</v>
      </c>
      <c r="E40" s="32"/>
      <c r="F40" s="33"/>
      <c r="G40" s="32" t="s">
        <v>33</v>
      </c>
      <c r="H40" s="34"/>
      <c r="I40" s="35"/>
      <c r="J40" s="36"/>
      <c r="K40" s="37">
        <v>2500000</v>
      </c>
      <c r="L40" s="38"/>
    </row>
    <row r="41" spans="2:12" ht="15" x14ac:dyDescent="0.25">
      <c r="B41" s="17"/>
      <c r="C41" s="30" t="s">
        <v>205</v>
      </c>
      <c r="D41" s="31" t="s">
        <v>126</v>
      </c>
      <c r="E41" s="32"/>
      <c r="F41" s="33"/>
      <c r="G41" s="32" t="s">
        <v>33</v>
      </c>
      <c r="H41" s="34"/>
      <c r="I41" s="35"/>
      <c r="J41" s="36"/>
      <c r="K41" s="37">
        <v>3650000</v>
      </c>
      <c r="L41" s="38"/>
    </row>
    <row r="42" spans="2:12" ht="15" x14ac:dyDescent="0.25">
      <c r="B42" s="17">
        <v>45561</v>
      </c>
      <c r="C42" s="63" t="s">
        <v>97</v>
      </c>
      <c r="D42" s="19" t="s">
        <v>61</v>
      </c>
      <c r="E42" s="20"/>
      <c r="F42" s="21"/>
      <c r="G42" s="20" t="s">
        <v>30</v>
      </c>
      <c r="H42" s="59">
        <v>400000</v>
      </c>
      <c r="I42" s="60">
        <v>0</v>
      </c>
      <c r="J42" s="23">
        <f>SUM(H42:I42)</f>
        <v>400000</v>
      </c>
      <c r="K42" s="24"/>
      <c r="L42" s="84" t="b">
        <v>1</v>
      </c>
    </row>
    <row r="43" spans="2:12" ht="15" x14ac:dyDescent="0.25">
      <c r="B43" s="17">
        <v>45563</v>
      </c>
      <c r="C43" s="63" t="s">
        <v>203</v>
      </c>
      <c r="D43" s="19" t="s">
        <v>15</v>
      </c>
      <c r="E43" s="20"/>
      <c r="F43" s="21"/>
      <c r="G43" s="20" t="s">
        <v>30</v>
      </c>
      <c r="H43" s="59">
        <v>1100000</v>
      </c>
      <c r="I43" s="60">
        <v>0</v>
      </c>
      <c r="J43" s="23">
        <f>SUM(H43:I43)</f>
        <v>1100000</v>
      </c>
      <c r="K43" s="24"/>
      <c r="L43" s="84" t="b">
        <v>1</v>
      </c>
    </row>
    <row r="44" spans="2:12" ht="15" x14ac:dyDescent="0.25">
      <c r="B44" s="17"/>
      <c r="C44" s="63" t="s">
        <v>172</v>
      </c>
      <c r="D44" s="19" t="s">
        <v>61</v>
      </c>
      <c r="E44" s="20"/>
      <c r="F44" s="21"/>
      <c r="G44" s="20" t="s">
        <v>17</v>
      </c>
      <c r="H44" s="59">
        <v>800000</v>
      </c>
      <c r="I44" s="60">
        <v>0</v>
      </c>
      <c r="J44" s="23">
        <f>SUM(H44:I44)</f>
        <v>800000</v>
      </c>
      <c r="K44" s="24"/>
      <c r="L44" s="25" t="b">
        <v>0</v>
      </c>
    </row>
    <row r="45" spans="2:12" ht="15" x14ac:dyDescent="0.25">
      <c r="B45" s="17">
        <v>45565</v>
      </c>
      <c r="C45" s="63" t="s">
        <v>97</v>
      </c>
      <c r="D45" s="19" t="s">
        <v>61</v>
      </c>
      <c r="E45" s="20"/>
      <c r="F45" s="21" t="s">
        <v>86</v>
      </c>
      <c r="G45" s="20" t="s">
        <v>17</v>
      </c>
      <c r="H45" s="59">
        <v>400000</v>
      </c>
      <c r="I45" s="60">
        <v>0</v>
      </c>
      <c r="J45" s="23">
        <f>SUM(H45:I45)</f>
        <v>400000</v>
      </c>
      <c r="K45" s="24"/>
      <c r="L45" s="25" t="b">
        <v>0</v>
      </c>
    </row>
    <row r="46" spans="2:12" ht="15" x14ac:dyDescent="0.25">
      <c r="B46" s="285" t="s">
        <v>34</v>
      </c>
      <c r="C46" s="273"/>
      <c r="D46" s="274"/>
      <c r="E46" s="286" t="s">
        <v>35</v>
      </c>
      <c r="F46" s="273"/>
      <c r="G46" s="274"/>
    </row>
    <row r="47" spans="2:12" ht="15" x14ac:dyDescent="0.25">
      <c r="B47" s="287" t="s">
        <v>36</v>
      </c>
      <c r="C47" s="288"/>
      <c r="D47" s="62">
        <f>SUMIF(D7:D45,D13,J7:J48)</f>
        <v>3250000</v>
      </c>
      <c r="E47" s="289" t="s">
        <v>37</v>
      </c>
      <c r="F47" s="290"/>
      <c r="G47" s="40">
        <f>SUMIF(D7:D45,D11,K7:K60)</f>
        <v>18626969</v>
      </c>
    </row>
    <row r="48" spans="2:12" ht="15" x14ac:dyDescent="0.25">
      <c r="B48" s="280" t="s">
        <v>38</v>
      </c>
      <c r="C48" s="281"/>
      <c r="D48" s="41">
        <f>SUMIF(D7:D45,D8,J7:J48)</f>
        <v>7900000</v>
      </c>
      <c r="E48" s="280" t="s">
        <v>39</v>
      </c>
      <c r="F48" s="281"/>
      <c r="G48" s="42"/>
    </row>
    <row r="49" spans="1:31" ht="15" x14ac:dyDescent="0.25">
      <c r="B49" s="280" t="s">
        <v>40</v>
      </c>
      <c r="C49" s="281"/>
      <c r="D49" s="43">
        <f>SUMIF(D7:D45,D15,J7:J49)</f>
        <v>300000</v>
      </c>
      <c r="E49" s="280" t="s">
        <v>41</v>
      </c>
      <c r="F49" s="281"/>
      <c r="G49" s="44">
        <v>15477000</v>
      </c>
    </row>
    <row r="50" spans="1:31" ht="15" x14ac:dyDescent="0.25">
      <c r="B50" s="280" t="s">
        <v>43</v>
      </c>
      <c r="C50" s="281"/>
      <c r="D50" s="43">
        <f>SUMIF(D7:D45,D9,J7:J48)</f>
        <v>6650000</v>
      </c>
      <c r="E50" s="280"/>
      <c r="F50" s="281"/>
      <c r="G50" s="46"/>
    </row>
    <row r="51" spans="1:31" ht="15" x14ac:dyDescent="0.25">
      <c r="B51" s="280" t="s">
        <v>72</v>
      </c>
      <c r="C51" s="281"/>
      <c r="D51" s="45">
        <v>21572529</v>
      </c>
      <c r="E51" s="280"/>
      <c r="F51" s="281"/>
      <c r="G51" s="46"/>
    </row>
    <row r="52" spans="1:31" ht="15" x14ac:dyDescent="0.25">
      <c r="B52" s="282" t="s">
        <v>44</v>
      </c>
      <c r="C52" s="273"/>
      <c r="D52" s="47">
        <f>SUM(D47:D50)</f>
        <v>18100000</v>
      </c>
      <c r="E52" s="282" t="s">
        <v>45</v>
      </c>
      <c r="F52" s="274"/>
      <c r="G52" s="48">
        <f>SUM(G47:S50)</f>
        <v>34103969</v>
      </c>
    </row>
    <row r="53" spans="1:31" ht="15" x14ac:dyDescent="0.25">
      <c r="B53" s="264" t="s">
        <v>46</v>
      </c>
      <c r="C53" s="265"/>
      <c r="D53" s="265"/>
      <c r="E53" s="265"/>
      <c r="F53" s="265"/>
      <c r="G53" s="266"/>
    </row>
    <row r="54" spans="1:31" ht="12.75" x14ac:dyDescent="0.2">
      <c r="A54" s="49"/>
      <c r="B54" s="275"/>
      <c r="C54" s="268"/>
      <c r="D54" s="276"/>
      <c r="E54" s="265"/>
      <c r="F54" s="265"/>
      <c r="G54" s="266"/>
      <c r="H54" s="49"/>
      <c r="I54" s="49"/>
      <c r="J54" s="49"/>
      <c r="K54" s="49"/>
      <c r="L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</row>
    <row r="55" spans="1:31" ht="15" x14ac:dyDescent="0.25">
      <c r="B55" s="264" t="s">
        <v>48</v>
      </c>
      <c r="C55" s="265"/>
      <c r="D55" s="265"/>
      <c r="E55" s="265"/>
      <c r="F55" s="265"/>
      <c r="G55" s="266"/>
    </row>
    <row r="56" spans="1:31" ht="15" x14ac:dyDescent="0.25">
      <c r="B56" s="277"/>
      <c r="C56" s="268"/>
      <c r="D56" s="278"/>
      <c r="E56" s="265"/>
      <c r="F56" s="265"/>
      <c r="G56" s="266"/>
    </row>
    <row r="57" spans="1:31" ht="15" x14ac:dyDescent="0.25">
      <c r="B57" s="267" t="s">
        <v>75</v>
      </c>
      <c r="C57" s="268"/>
      <c r="D57" s="279">
        <f>'AGT 2024'!D82</f>
        <v>-170074942</v>
      </c>
      <c r="E57" s="265"/>
      <c r="F57" s="265"/>
      <c r="G57" s="266"/>
    </row>
    <row r="58" spans="1:31" ht="15" x14ac:dyDescent="0.25">
      <c r="B58" s="267" t="s">
        <v>51</v>
      </c>
      <c r="C58" s="268"/>
      <c r="D58" s="269">
        <v>0</v>
      </c>
      <c r="E58" s="265"/>
      <c r="F58" s="265"/>
      <c r="G58" s="266"/>
    </row>
    <row r="59" spans="1:31" ht="15" x14ac:dyDescent="0.25">
      <c r="B59" s="50" t="s">
        <v>194</v>
      </c>
      <c r="C59" s="51"/>
      <c r="D59" s="269">
        <v>0</v>
      </c>
      <c r="E59" s="265"/>
      <c r="F59" s="265"/>
      <c r="G59" s="266"/>
    </row>
    <row r="60" spans="1:31" ht="15" x14ac:dyDescent="0.25">
      <c r="B60" s="270" t="s">
        <v>53</v>
      </c>
      <c r="C60" s="271"/>
      <c r="D60" s="272">
        <f>(D57+D58-D59)</f>
        <v>-170074942</v>
      </c>
      <c r="E60" s="273"/>
      <c r="F60" s="273"/>
      <c r="G60" s="274"/>
    </row>
    <row r="61" spans="1:31" ht="12.75" x14ac:dyDescent="0.2">
      <c r="B61" s="52"/>
      <c r="D61" s="52"/>
      <c r="F61" s="52"/>
    </row>
  </sheetData>
  <mergeCells count="28">
    <mergeCell ref="E48:F48"/>
    <mergeCell ref="E49:F49"/>
    <mergeCell ref="L5:L6"/>
    <mergeCell ref="B46:D46"/>
    <mergeCell ref="E46:G46"/>
    <mergeCell ref="B47:C47"/>
    <mergeCell ref="E47:F47"/>
    <mergeCell ref="B48:C48"/>
    <mergeCell ref="B49:C49"/>
    <mergeCell ref="B50:C50"/>
    <mergeCell ref="E50:F50"/>
    <mergeCell ref="B51:C51"/>
    <mergeCell ref="E51:F51"/>
    <mergeCell ref="B52:C52"/>
    <mergeCell ref="E52:F52"/>
    <mergeCell ref="B53:G53"/>
    <mergeCell ref="B58:C58"/>
    <mergeCell ref="D58:G58"/>
    <mergeCell ref="D59:G59"/>
    <mergeCell ref="B60:C60"/>
    <mergeCell ref="D60:G60"/>
    <mergeCell ref="B54:C54"/>
    <mergeCell ref="D54:G54"/>
    <mergeCell ref="B55:G55"/>
    <mergeCell ref="B56:C56"/>
    <mergeCell ref="D56:G56"/>
    <mergeCell ref="B57:C57"/>
    <mergeCell ref="D57:G57"/>
  </mergeCells>
  <dataValidations count="6">
    <dataValidation type="list" allowBlank="1" sqref="G11:G12 G15 G20:G21 G28:G37" xr:uid="{00000000-0002-0000-0700-000000000000}">
      <formula1>"KAS,BCA,BRI,BNI,BNI CV,BNI PSU,GOPAY,BNI VA,PUSAT,KAS AKBID"</formula1>
    </dataValidation>
    <dataValidation type="list" allowBlank="1" sqref="G10 G39:G41" xr:uid="{00000000-0002-0000-0700-000001000000}">
      <formula1>"KAS,BCA,BRI,BNI,BNI CV,GOPAY,BNI VA,PUSAT"</formula1>
    </dataValidation>
    <dataValidation type="list" allowBlank="1" sqref="D7:D9 D13:D14 D16:D19 D22:D27 D29:D30 D38" xr:uid="{00000000-0002-0000-0700-000002000000}">
      <formula1>"Pendaftaran,Herregistrasi,Konversi,Angsuran,KRS,Martikulasi,Biaya Cetak,Biaya Cuti,Operasional,PKKMB dll,SGS,Seragam,Biaya Praktik"</formula1>
    </dataValidation>
    <dataValidation type="list" allowBlank="1" sqref="D15 D28 D37" xr:uid="{00000000-0002-0000-0700-000003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9 G13:G14 G16:G19 G22:G27 G38 G42:G45" xr:uid="{00000000-0002-0000-0700-000004000000}">
      <formula1>"KAS,BCA,BRI,BNI,BNI CV,BNI PSU,GOPAY,BNI VA"</formula1>
    </dataValidation>
    <dataValidation type="list" allowBlank="1" sqref="D10:D12 D20:D21 D31:D36 D39:D45" xr:uid="{00000000-0002-0000-0700-000005000000}">
      <formula1>"Pendaftaran,Herregistrasi,Konversi,Angsuran,KRS,Biaya Cetak,Biaya Cuti,Operasional,Biaya Praktik,Seragam"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E65"/>
  <sheetViews>
    <sheetView workbookViewId="0"/>
  </sheetViews>
  <sheetFormatPr defaultColWidth="12.5703125" defaultRowHeight="15.75" customHeight="1" x14ac:dyDescent="0.2"/>
  <cols>
    <col min="1" max="1" width="3.140625" customWidth="1"/>
    <col min="3" max="3" width="22.42578125" customWidth="1"/>
    <col min="4" max="4" width="15.85546875" customWidth="1"/>
    <col min="5" max="5" width="18.85546875" customWidth="1"/>
    <col min="12" max="12" width="6.7109375" customWidth="1"/>
    <col min="14" max="14" width="24.85546875" customWidth="1"/>
    <col min="15" max="15" width="16.42578125" customWidth="1"/>
    <col min="18" max="18" width="14.7109375" customWidth="1"/>
  </cols>
  <sheetData>
    <row r="1" spans="1:31" ht="15.75" customHeight="1" x14ac:dyDescent="0.3">
      <c r="A1" s="1"/>
      <c r="B1" s="2"/>
      <c r="D1" s="2"/>
      <c r="F1" s="3" t="s">
        <v>0</v>
      </c>
      <c r="G1" s="4"/>
      <c r="H1" s="4"/>
      <c r="I1" s="4"/>
      <c r="J1" s="4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customHeight="1" x14ac:dyDescent="0.3">
      <c r="A2" s="1"/>
      <c r="B2" s="5"/>
      <c r="D2" s="2"/>
      <c r="F2" s="6" t="s">
        <v>1</v>
      </c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customHeight="1" x14ac:dyDescent="0.3">
      <c r="A3" s="1"/>
      <c r="B3" s="5"/>
      <c r="D3" s="5"/>
      <c r="F3" s="6" t="s">
        <v>206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customHeight="1" x14ac:dyDescent="0.25">
      <c r="A4" s="1"/>
      <c r="B4" s="5"/>
      <c r="C4" s="1"/>
      <c r="D4" s="5"/>
      <c r="E4" s="1"/>
      <c r="F4" s="5"/>
      <c r="G4" s="1"/>
      <c r="H4" s="1"/>
      <c r="I4" s="1"/>
      <c r="J4" s="1"/>
      <c r="K4" s="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"/>
      <c r="B5" s="8"/>
      <c r="C5" s="9"/>
      <c r="D5" s="10"/>
      <c r="E5" s="11" t="s">
        <v>3</v>
      </c>
      <c r="F5" s="10"/>
      <c r="G5" s="9"/>
      <c r="H5" s="9"/>
      <c r="I5" s="9"/>
      <c r="J5" s="12"/>
      <c r="K5" s="13" t="s">
        <v>4</v>
      </c>
      <c r="L5" s="2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"/>
      <c r="B6" s="14" t="s">
        <v>5</v>
      </c>
      <c r="C6" s="15" t="s">
        <v>6</v>
      </c>
      <c r="D6" s="14" t="s">
        <v>7</v>
      </c>
      <c r="E6" s="14" t="s">
        <v>8</v>
      </c>
      <c r="F6" s="14" t="s">
        <v>9</v>
      </c>
      <c r="G6" s="15" t="s">
        <v>10</v>
      </c>
      <c r="H6" s="14" t="s">
        <v>11</v>
      </c>
      <c r="I6" s="14" t="s">
        <v>12</v>
      </c>
      <c r="J6" s="14" t="s">
        <v>13</v>
      </c>
      <c r="K6" s="16" t="s">
        <v>13</v>
      </c>
      <c r="L6" s="28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B7" s="17">
        <v>45567</v>
      </c>
      <c r="C7" s="63" t="s">
        <v>55</v>
      </c>
      <c r="D7" s="19" t="s">
        <v>56</v>
      </c>
      <c r="E7" s="20" t="s">
        <v>207</v>
      </c>
      <c r="F7" s="26"/>
      <c r="G7" s="20" t="s">
        <v>65</v>
      </c>
      <c r="H7" s="59">
        <v>1300000</v>
      </c>
      <c r="I7" s="60">
        <v>0</v>
      </c>
      <c r="J7" s="23">
        <f>SUM(H7:I7)</f>
        <v>1300000</v>
      </c>
      <c r="K7" s="24"/>
      <c r="L7" s="25" t="b">
        <v>0</v>
      </c>
    </row>
    <row r="8" spans="1:31" ht="15.75" customHeight="1" x14ac:dyDescent="0.25">
      <c r="B8" s="17"/>
      <c r="C8" s="63" t="s">
        <v>177</v>
      </c>
      <c r="D8" s="19" t="s">
        <v>15</v>
      </c>
      <c r="E8" s="20"/>
      <c r="F8" s="21" t="s">
        <v>86</v>
      </c>
      <c r="G8" s="20" t="s">
        <v>17</v>
      </c>
      <c r="H8" s="59">
        <v>300000</v>
      </c>
      <c r="I8" s="60">
        <v>0</v>
      </c>
      <c r="J8" s="23">
        <f>SUM(H8:I8)</f>
        <v>300000</v>
      </c>
      <c r="K8" s="24"/>
      <c r="L8" s="25" t="b">
        <v>0</v>
      </c>
    </row>
    <row r="9" spans="1:31" ht="15.75" customHeight="1" x14ac:dyDescent="0.25">
      <c r="B9" s="17"/>
      <c r="C9" s="85" t="s">
        <v>165</v>
      </c>
      <c r="D9" s="31" t="s">
        <v>126</v>
      </c>
      <c r="E9" s="32"/>
      <c r="F9" s="33"/>
      <c r="G9" s="32" t="s">
        <v>33</v>
      </c>
      <c r="H9" s="34"/>
      <c r="I9" s="35"/>
      <c r="J9" s="36"/>
      <c r="K9" s="37">
        <v>253876</v>
      </c>
      <c r="L9" s="38"/>
    </row>
    <row r="10" spans="1:31" ht="15.75" customHeight="1" x14ac:dyDescent="0.25">
      <c r="B10" s="17"/>
      <c r="C10" s="85" t="s">
        <v>32</v>
      </c>
      <c r="D10" s="31" t="s">
        <v>126</v>
      </c>
      <c r="E10" s="32"/>
      <c r="F10" s="33"/>
      <c r="G10" s="32" t="s">
        <v>33</v>
      </c>
      <c r="H10" s="34"/>
      <c r="I10" s="35"/>
      <c r="J10" s="36"/>
      <c r="K10" s="37">
        <v>1626084</v>
      </c>
      <c r="L10" s="38"/>
    </row>
    <row r="11" spans="1:31" ht="15.75" customHeight="1" x14ac:dyDescent="0.25">
      <c r="B11" s="17">
        <v>45568</v>
      </c>
      <c r="C11" s="63" t="s">
        <v>66</v>
      </c>
      <c r="D11" s="19" t="s">
        <v>56</v>
      </c>
      <c r="E11" s="20" t="s">
        <v>57</v>
      </c>
      <c r="F11" s="26"/>
      <c r="G11" s="20" t="s">
        <v>65</v>
      </c>
      <c r="H11" s="59">
        <v>660000</v>
      </c>
      <c r="I11" s="60">
        <v>0</v>
      </c>
      <c r="J11" s="23">
        <f>SUM(H11:I11)</f>
        <v>660000</v>
      </c>
      <c r="K11" s="24"/>
      <c r="L11" s="25" t="b">
        <v>0</v>
      </c>
    </row>
    <row r="12" spans="1:31" ht="15.75" customHeight="1" x14ac:dyDescent="0.25">
      <c r="B12" s="17"/>
      <c r="C12" s="63" t="s">
        <v>62</v>
      </c>
      <c r="D12" s="19" t="s">
        <v>56</v>
      </c>
      <c r="E12" s="20" t="s">
        <v>208</v>
      </c>
      <c r="F12" s="21"/>
      <c r="G12" s="20" t="s">
        <v>65</v>
      </c>
      <c r="H12" s="59">
        <v>650000</v>
      </c>
      <c r="I12" s="60">
        <v>0</v>
      </c>
      <c r="J12" s="23">
        <f>SUM(H12:I12)</f>
        <v>650000</v>
      </c>
      <c r="K12" s="24"/>
      <c r="L12" s="25" t="b">
        <v>0</v>
      </c>
    </row>
    <row r="13" spans="1:31" ht="15.75" customHeight="1" x14ac:dyDescent="0.25">
      <c r="B13" s="17"/>
      <c r="C13" s="63" t="s">
        <v>209</v>
      </c>
      <c r="D13" s="19" t="s">
        <v>15</v>
      </c>
      <c r="E13" s="72"/>
      <c r="F13" s="86"/>
      <c r="G13" s="20" t="s">
        <v>30</v>
      </c>
      <c r="H13" s="59">
        <v>500000</v>
      </c>
      <c r="I13" s="60">
        <v>0</v>
      </c>
      <c r="J13" s="23">
        <f>SUM(H13:I13)</f>
        <v>500000</v>
      </c>
      <c r="K13" s="24"/>
      <c r="L13" s="84" t="b">
        <v>1</v>
      </c>
    </row>
    <row r="14" spans="1:31" ht="15.75" customHeight="1" x14ac:dyDescent="0.25">
      <c r="B14" s="17"/>
      <c r="C14" s="63" t="s">
        <v>210</v>
      </c>
      <c r="D14" s="53" t="s">
        <v>19</v>
      </c>
      <c r="E14" s="72"/>
      <c r="F14" s="86"/>
      <c r="G14" s="67" t="s">
        <v>17</v>
      </c>
      <c r="H14" s="22">
        <v>150000</v>
      </c>
      <c r="I14" s="28">
        <v>-50000</v>
      </c>
      <c r="J14" s="23">
        <f>SUM(H14:I14)</f>
        <v>100000</v>
      </c>
      <c r="K14" s="24"/>
      <c r="L14" s="84" t="b">
        <v>0</v>
      </c>
    </row>
    <row r="15" spans="1:31" ht="15.75" customHeight="1" x14ac:dyDescent="0.25">
      <c r="B15" s="17">
        <v>45569</v>
      </c>
      <c r="C15" s="30" t="s">
        <v>58</v>
      </c>
      <c r="D15" s="31" t="s">
        <v>126</v>
      </c>
      <c r="E15" s="32"/>
      <c r="F15" s="33"/>
      <c r="G15" s="32" t="s">
        <v>33</v>
      </c>
      <c r="H15" s="34"/>
      <c r="I15" s="35"/>
      <c r="J15" s="36"/>
      <c r="K15" s="37">
        <v>413640</v>
      </c>
      <c r="L15" s="38"/>
    </row>
    <row r="16" spans="1:31" ht="15.75" customHeight="1" x14ac:dyDescent="0.25">
      <c r="B16" s="17"/>
      <c r="C16" s="30" t="s">
        <v>198</v>
      </c>
      <c r="D16" s="31" t="s">
        <v>126</v>
      </c>
      <c r="E16" s="32"/>
      <c r="F16" s="33"/>
      <c r="G16" s="32" t="s">
        <v>33</v>
      </c>
      <c r="H16" s="34"/>
      <c r="I16" s="35"/>
      <c r="J16" s="36"/>
      <c r="K16" s="37">
        <v>500000</v>
      </c>
      <c r="L16" s="38"/>
    </row>
    <row r="17" spans="2:12" ht="15.75" customHeight="1" x14ac:dyDescent="0.25">
      <c r="B17" s="17">
        <v>45570</v>
      </c>
      <c r="C17" s="63" t="s">
        <v>210</v>
      </c>
      <c r="D17" s="19" t="s">
        <v>15</v>
      </c>
      <c r="E17" s="72"/>
      <c r="F17" s="86"/>
      <c r="G17" s="20" t="s">
        <v>30</v>
      </c>
      <c r="H17" s="59">
        <v>1100000</v>
      </c>
      <c r="I17" s="60">
        <v>0</v>
      </c>
      <c r="J17" s="23">
        <f t="shared" ref="J17:J22" si="0">SUM(H17:I17)</f>
        <v>1100000</v>
      </c>
      <c r="K17" s="24"/>
      <c r="L17" s="84" t="b">
        <v>1</v>
      </c>
    </row>
    <row r="18" spans="2:12" ht="15.75" customHeight="1" x14ac:dyDescent="0.25">
      <c r="B18" s="17">
        <v>45571</v>
      </c>
      <c r="C18" s="63" t="s">
        <v>211</v>
      </c>
      <c r="D18" s="53" t="s">
        <v>19</v>
      </c>
      <c r="E18" s="72"/>
      <c r="F18" s="86"/>
      <c r="G18" s="67" t="s">
        <v>17</v>
      </c>
      <c r="H18" s="22">
        <v>150000</v>
      </c>
      <c r="I18" s="28">
        <v>-50000</v>
      </c>
      <c r="J18" s="23">
        <f t="shared" si="0"/>
        <v>100000</v>
      </c>
      <c r="K18" s="24"/>
      <c r="L18" s="25" t="b">
        <v>0</v>
      </c>
    </row>
    <row r="19" spans="2:12" ht="15.75" customHeight="1" x14ac:dyDescent="0.25">
      <c r="B19" s="17">
        <v>45572</v>
      </c>
      <c r="C19" s="63" t="s">
        <v>85</v>
      </c>
      <c r="D19" s="19" t="s">
        <v>56</v>
      </c>
      <c r="E19" s="20" t="s">
        <v>196</v>
      </c>
      <c r="F19" s="21" t="s">
        <v>86</v>
      </c>
      <c r="G19" s="20" t="s">
        <v>65</v>
      </c>
      <c r="H19" s="71">
        <v>350000</v>
      </c>
      <c r="I19" s="60">
        <v>0</v>
      </c>
      <c r="J19" s="23">
        <f t="shared" si="0"/>
        <v>350000</v>
      </c>
      <c r="K19" s="24"/>
      <c r="L19" s="25" t="b">
        <v>0</v>
      </c>
    </row>
    <row r="20" spans="2:12" ht="15.75" customHeight="1" x14ac:dyDescent="0.25">
      <c r="B20" s="17"/>
      <c r="C20" s="63" t="s">
        <v>85</v>
      </c>
      <c r="D20" s="19" t="s">
        <v>56</v>
      </c>
      <c r="E20" s="20" t="s">
        <v>208</v>
      </c>
      <c r="F20" s="21" t="s">
        <v>84</v>
      </c>
      <c r="G20" s="20" t="s">
        <v>65</v>
      </c>
      <c r="H20" s="59">
        <v>300000</v>
      </c>
      <c r="I20" s="60">
        <v>0</v>
      </c>
      <c r="J20" s="23">
        <f t="shared" si="0"/>
        <v>300000</v>
      </c>
      <c r="K20" s="24"/>
      <c r="L20" s="25" t="b">
        <v>0</v>
      </c>
    </row>
    <row r="21" spans="2:12" ht="15.75" customHeight="1" x14ac:dyDescent="0.25">
      <c r="B21" s="17"/>
      <c r="C21" s="63" t="s">
        <v>80</v>
      </c>
      <c r="D21" s="19" t="s">
        <v>56</v>
      </c>
      <c r="E21" s="20" t="s">
        <v>208</v>
      </c>
      <c r="F21" s="21"/>
      <c r="G21" s="20" t="s">
        <v>65</v>
      </c>
      <c r="H21" s="59">
        <v>650000</v>
      </c>
      <c r="I21" s="60">
        <v>0</v>
      </c>
      <c r="J21" s="23">
        <f t="shared" si="0"/>
        <v>650000</v>
      </c>
      <c r="K21" s="24"/>
      <c r="L21" s="25" t="b">
        <v>0</v>
      </c>
    </row>
    <row r="22" spans="2:12" ht="15.75" customHeight="1" x14ac:dyDescent="0.25">
      <c r="B22" s="17"/>
      <c r="C22" s="63" t="s">
        <v>210</v>
      </c>
      <c r="D22" s="19" t="s">
        <v>61</v>
      </c>
      <c r="E22" s="20"/>
      <c r="F22" s="21"/>
      <c r="G22" s="20" t="s">
        <v>30</v>
      </c>
      <c r="H22" s="59">
        <v>800000</v>
      </c>
      <c r="I22" s="60">
        <v>0</v>
      </c>
      <c r="J22" s="23">
        <f t="shared" si="0"/>
        <v>800000</v>
      </c>
      <c r="K22" s="24"/>
      <c r="L22" s="84" t="b">
        <v>1</v>
      </c>
    </row>
    <row r="23" spans="2:12" ht="15" x14ac:dyDescent="0.25">
      <c r="B23" s="17">
        <v>45574</v>
      </c>
      <c r="C23" s="30" t="s">
        <v>212</v>
      </c>
      <c r="D23" s="31" t="s">
        <v>126</v>
      </c>
      <c r="E23" s="32"/>
      <c r="F23" s="33"/>
      <c r="G23" s="32" t="s">
        <v>33</v>
      </c>
      <c r="H23" s="34"/>
      <c r="I23" s="35"/>
      <c r="J23" s="36"/>
      <c r="K23" s="37">
        <v>300000</v>
      </c>
      <c r="L23" s="38"/>
    </row>
    <row r="24" spans="2:12" ht="15" x14ac:dyDescent="0.25">
      <c r="B24" s="17"/>
      <c r="C24" s="30" t="s">
        <v>213</v>
      </c>
      <c r="D24" s="31" t="s">
        <v>126</v>
      </c>
      <c r="E24" s="32"/>
      <c r="F24" s="33"/>
      <c r="G24" s="32" t="s">
        <v>33</v>
      </c>
      <c r="H24" s="34"/>
      <c r="I24" s="35"/>
      <c r="J24" s="36"/>
      <c r="K24" s="37">
        <v>5722500</v>
      </c>
      <c r="L24" s="38"/>
    </row>
    <row r="25" spans="2:12" ht="15" x14ac:dyDescent="0.25">
      <c r="B25" s="17">
        <v>45573</v>
      </c>
      <c r="C25" s="63" t="s">
        <v>197</v>
      </c>
      <c r="D25" s="19" t="s">
        <v>106</v>
      </c>
      <c r="E25" s="20"/>
      <c r="F25" s="26"/>
      <c r="G25" s="20" t="s">
        <v>65</v>
      </c>
      <c r="H25" s="59">
        <v>1000000</v>
      </c>
      <c r="I25" s="60">
        <v>0</v>
      </c>
      <c r="J25" s="23">
        <f t="shared" ref="J25:J31" si="1">SUM(H25:I25)</f>
        <v>1000000</v>
      </c>
      <c r="K25" s="24"/>
      <c r="L25" s="25" t="b">
        <v>0</v>
      </c>
    </row>
    <row r="26" spans="2:12" ht="15" x14ac:dyDescent="0.25">
      <c r="B26" s="17"/>
      <c r="C26" s="63" t="s">
        <v>197</v>
      </c>
      <c r="D26" s="19" t="s">
        <v>56</v>
      </c>
      <c r="E26" s="20" t="s">
        <v>64</v>
      </c>
      <c r="F26" s="26"/>
      <c r="G26" s="20" t="s">
        <v>65</v>
      </c>
      <c r="H26" s="59">
        <v>650000</v>
      </c>
      <c r="I26" s="60">
        <v>0</v>
      </c>
      <c r="J26" s="23">
        <f t="shared" si="1"/>
        <v>650000</v>
      </c>
      <c r="K26" s="24"/>
      <c r="L26" s="25" t="b">
        <v>0</v>
      </c>
    </row>
    <row r="27" spans="2:12" ht="15" x14ac:dyDescent="0.25">
      <c r="B27" s="17">
        <v>45575</v>
      </c>
      <c r="C27" s="63" t="s">
        <v>214</v>
      </c>
      <c r="D27" s="19" t="s">
        <v>56</v>
      </c>
      <c r="E27" s="20" t="s">
        <v>64</v>
      </c>
      <c r="F27" s="26"/>
      <c r="G27" s="20" t="s">
        <v>65</v>
      </c>
      <c r="H27" s="59">
        <v>650000</v>
      </c>
      <c r="I27" s="60">
        <v>0</v>
      </c>
      <c r="J27" s="23">
        <f t="shared" si="1"/>
        <v>650000</v>
      </c>
      <c r="K27" s="24"/>
      <c r="L27" s="25" t="b">
        <v>0</v>
      </c>
    </row>
    <row r="28" spans="2:12" ht="15" x14ac:dyDescent="0.25">
      <c r="B28" s="17"/>
      <c r="C28" s="63" t="s">
        <v>215</v>
      </c>
      <c r="D28" s="53" t="s">
        <v>19</v>
      </c>
      <c r="E28" s="72"/>
      <c r="F28" s="86"/>
      <c r="G28" s="67" t="s">
        <v>17</v>
      </c>
      <c r="H28" s="22">
        <v>150000</v>
      </c>
      <c r="I28" s="28">
        <v>-50000</v>
      </c>
      <c r="J28" s="23">
        <f t="shared" si="1"/>
        <v>100000</v>
      </c>
      <c r="K28" s="24"/>
      <c r="L28" s="25" t="b">
        <v>0</v>
      </c>
    </row>
    <row r="29" spans="2:12" ht="15" x14ac:dyDescent="0.25">
      <c r="B29" s="17"/>
      <c r="C29" s="63" t="s">
        <v>216</v>
      </c>
      <c r="D29" s="53" t="s">
        <v>19</v>
      </c>
      <c r="E29" s="72"/>
      <c r="F29" s="86"/>
      <c r="G29" s="67" t="s">
        <v>17</v>
      </c>
      <c r="H29" s="22">
        <v>150000</v>
      </c>
      <c r="I29" s="28">
        <v>-50000</v>
      </c>
      <c r="J29" s="23">
        <f t="shared" si="1"/>
        <v>100000</v>
      </c>
      <c r="K29" s="24"/>
      <c r="L29" s="25" t="b">
        <v>0</v>
      </c>
    </row>
    <row r="30" spans="2:12" ht="15" x14ac:dyDescent="0.25">
      <c r="B30" s="17">
        <v>45576</v>
      </c>
      <c r="C30" s="63" t="s">
        <v>157</v>
      </c>
      <c r="D30" s="19" t="s">
        <v>56</v>
      </c>
      <c r="E30" s="20" t="s">
        <v>64</v>
      </c>
      <c r="F30" s="26"/>
      <c r="G30" s="20" t="s">
        <v>65</v>
      </c>
      <c r="H30" s="59">
        <v>650000</v>
      </c>
      <c r="I30" s="60">
        <v>0</v>
      </c>
      <c r="J30" s="23">
        <f t="shared" si="1"/>
        <v>650000</v>
      </c>
      <c r="K30" s="24"/>
      <c r="L30" s="25" t="b">
        <v>0</v>
      </c>
    </row>
    <row r="31" spans="2:12" ht="15" x14ac:dyDescent="0.25">
      <c r="B31" s="17">
        <v>45577</v>
      </c>
      <c r="C31" s="63" t="s">
        <v>211</v>
      </c>
      <c r="D31" s="19" t="s">
        <v>15</v>
      </c>
      <c r="E31" s="20"/>
      <c r="F31" s="26"/>
      <c r="G31" s="20" t="s">
        <v>17</v>
      </c>
      <c r="H31" s="59">
        <v>600000</v>
      </c>
      <c r="I31" s="60">
        <v>0</v>
      </c>
      <c r="J31" s="23">
        <f t="shared" si="1"/>
        <v>600000</v>
      </c>
      <c r="K31" s="24"/>
      <c r="L31" s="25" t="b">
        <v>0</v>
      </c>
    </row>
    <row r="32" spans="2:12" ht="15" x14ac:dyDescent="0.25">
      <c r="B32" s="17"/>
      <c r="C32" s="30" t="s">
        <v>202</v>
      </c>
      <c r="D32" s="31" t="s">
        <v>126</v>
      </c>
      <c r="E32" s="32"/>
      <c r="F32" s="33"/>
      <c r="G32" s="32" t="s">
        <v>33</v>
      </c>
      <c r="H32" s="34"/>
      <c r="I32" s="35"/>
      <c r="J32" s="36"/>
      <c r="K32" s="37">
        <v>2060000</v>
      </c>
      <c r="L32" s="38"/>
    </row>
    <row r="33" spans="2:12" ht="15" x14ac:dyDescent="0.25">
      <c r="B33" s="17">
        <v>45579</v>
      </c>
      <c r="C33" s="63" t="s">
        <v>97</v>
      </c>
      <c r="D33" s="19" t="s">
        <v>56</v>
      </c>
      <c r="E33" s="20" t="s">
        <v>64</v>
      </c>
      <c r="F33" s="26"/>
      <c r="G33" s="20" t="s">
        <v>65</v>
      </c>
      <c r="H33" s="59">
        <v>650000</v>
      </c>
      <c r="I33" s="60">
        <v>0</v>
      </c>
      <c r="J33" s="23">
        <f>SUM(H33:I33)</f>
        <v>650000</v>
      </c>
      <c r="K33" s="24"/>
      <c r="L33" s="25" t="b">
        <v>0</v>
      </c>
    </row>
    <row r="34" spans="2:12" ht="15" x14ac:dyDescent="0.25">
      <c r="B34" s="17"/>
      <c r="C34" s="30" t="s">
        <v>217</v>
      </c>
      <c r="D34" s="31" t="s">
        <v>126</v>
      </c>
      <c r="E34" s="32"/>
      <c r="F34" s="33"/>
      <c r="G34" s="32" t="s">
        <v>33</v>
      </c>
      <c r="H34" s="34"/>
      <c r="I34" s="35"/>
      <c r="J34" s="36"/>
      <c r="K34" s="37">
        <v>4050000</v>
      </c>
      <c r="L34" s="38"/>
    </row>
    <row r="35" spans="2:12" ht="15" x14ac:dyDescent="0.25">
      <c r="B35" s="17">
        <v>45580</v>
      </c>
      <c r="C35" s="63" t="s">
        <v>67</v>
      </c>
      <c r="D35" s="19" t="s">
        <v>56</v>
      </c>
      <c r="E35" s="20" t="s">
        <v>178</v>
      </c>
      <c r="F35" s="26"/>
      <c r="G35" s="20" t="s">
        <v>65</v>
      </c>
      <c r="H35" s="59">
        <v>1300000</v>
      </c>
      <c r="I35" s="60">
        <v>0</v>
      </c>
      <c r="J35" s="23">
        <f t="shared" ref="J35:J48" si="2">SUM(H35:I35)</f>
        <v>1300000</v>
      </c>
      <c r="K35" s="24"/>
      <c r="L35" s="25" t="b">
        <v>0</v>
      </c>
    </row>
    <row r="36" spans="2:12" ht="15" x14ac:dyDescent="0.25">
      <c r="B36" s="17">
        <v>45581</v>
      </c>
      <c r="C36" s="63" t="s">
        <v>218</v>
      </c>
      <c r="D36" s="19" t="s">
        <v>56</v>
      </c>
      <c r="E36" s="20" t="s">
        <v>64</v>
      </c>
      <c r="F36" s="26"/>
      <c r="G36" s="20" t="s">
        <v>65</v>
      </c>
      <c r="H36" s="59">
        <v>650000</v>
      </c>
      <c r="I36" s="60">
        <v>0</v>
      </c>
      <c r="J36" s="23">
        <f t="shared" si="2"/>
        <v>650000</v>
      </c>
      <c r="K36" s="24"/>
      <c r="L36" s="25" t="b">
        <v>0</v>
      </c>
    </row>
    <row r="37" spans="2:12" ht="15" x14ac:dyDescent="0.25">
      <c r="B37" s="17"/>
      <c r="C37" s="63" t="s">
        <v>197</v>
      </c>
      <c r="D37" s="19" t="s">
        <v>61</v>
      </c>
      <c r="E37" s="20"/>
      <c r="F37" s="26"/>
      <c r="G37" s="20" t="s">
        <v>17</v>
      </c>
      <c r="H37" s="59">
        <v>800000</v>
      </c>
      <c r="I37" s="60">
        <v>0</v>
      </c>
      <c r="J37" s="23">
        <f t="shared" si="2"/>
        <v>800000</v>
      </c>
      <c r="K37" s="24"/>
      <c r="L37" s="25" t="b">
        <v>0</v>
      </c>
    </row>
    <row r="38" spans="2:12" ht="15" x14ac:dyDescent="0.25">
      <c r="B38" s="17"/>
      <c r="C38" s="63" t="s">
        <v>211</v>
      </c>
      <c r="D38" s="19" t="s">
        <v>15</v>
      </c>
      <c r="E38" s="72"/>
      <c r="F38" s="87" t="s">
        <v>86</v>
      </c>
      <c r="G38" s="67" t="s">
        <v>17</v>
      </c>
      <c r="H38" s="59">
        <v>500000</v>
      </c>
      <c r="I38" s="60">
        <v>0</v>
      </c>
      <c r="J38" s="23">
        <f t="shared" si="2"/>
        <v>500000</v>
      </c>
      <c r="K38" s="24"/>
      <c r="L38" s="25" t="b">
        <v>0</v>
      </c>
    </row>
    <row r="39" spans="2:12" ht="15" x14ac:dyDescent="0.25">
      <c r="B39" s="17"/>
      <c r="C39" s="63" t="s">
        <v>219</v>
      </c>
      <c r="D39" s="19" t="s">
        <v>15</v>
      </c>
      <c r="E39" s="72"/>
      <c r="F39" s="87"/>
      <c r="G39" s="67" t="s">
        <v>17</v>
      </c>
      <c r="H39" s="59">
        <v>1100000</v>
      </c>
      <c r="I39" s="60">
        <v>0</v>
      </c>
      <c r="J39" s="23">
        <f t="shared" si="2"/>
        <v>1100000</v>
      </c>
      <c r="K39" s="24"/>
      <c r="L39" s="25" t="b">
        <v>0</v>
      </c>
    </row>
    <row r="40" spans="2:12" ht="15" x14ac:dyDescent="0.25">
      <c r="B40" s="17"/>
      <c r="C40" s="63" t="s">
        <v>219</v>
      </c>
      <c r="D40" s="53" t="s">
        <v>19</v>
      </c>
      <c r="E40" s="72"/>
      <c r="F40" s="86"/>
      <c r="G40" s="67" t="s">
        <v>17</v>
      </c>
      <c r="H40" s="22">
        <v>150000</v>
      </c>
      <c r="I40" s="28">
        <v>-50000</v>
      </c>
      <c r="J40" s="23">
        <f t="shared" si="2"/>
        <v>100000</v>
      </c>
      <c r="K40" s="24"/>
      <c r="L40" s="25" t="b">
        <v>0</v>
      </c>
    </row>
    <row r="41" spans="2:12" ht="15" x14ac:dyDescent="0.25">
      <c r="B41" s="17">
        <v>45582</v>
      </c>
      <c r="C41" s="63" t="s">
        <v>210</v>
      </c>
      <c r="D41" s="19" t="s">
        <v>56</v>
      </c>
      <c r="E41" s="20" t="s">
        <v>64</v>
      </c>
      <c r="F41" s="26"/>
      <c r="G41" s="20" t="s">
        <v>65</v>
      </c>
      <c r="H41" s="59">
        <v>650000</v>
      </c>
      <c r="I41" s="60">
        <v>0</v>
      </c>
      <c r="J41" s="23">
        <f t="shared" si="2"/>
        <v>650000</v>
      </c>
      <c r="K41" s="24"/>
      <c r="L41" s="25" t="b">
        <v>0</v>
      </c>
    </row>
    <row r="42" spans="2:12" ht="15" x14ac:dyDescent="0.25">
      <c r="B42" s="17">
        <v>45586</v>
      </c>
      <c r="C42" s="63" t="s">
        <v>117</v>
      </c>
      <c r="D42" s="19" t="s">
        <v>56</v>
      </c>
      <c r="E42" s="20" t="s">
        <v>103</v>
      </c>
      <c r="F42" s="26"/>
      <c r="G42" s="20" t="s">
        <v>65</v>
      </c>
      <c r="H42" s="59">
        <v>650000</v>
      </c>
      <c r="I42" s="60">
        <v>0</v>
      </c>
      <c r="J42" s="23">
        <f t="shared" si="2"/>
        <v>650000</v>
      </c>
      <c r="K42" s="24"/>
      <c r="L42" s="25" t="b">
        <v>0</v>
      </c>
    </row>
    <row r="43" spans="2:12" ht="15" x14ac:dyDescent="0.25">
      <c r="B43" s="17">
        <v>45588</v>
      </c>
      <c r="C43" s="63" t="s">
        <v>94</v>
      </c>
      <c r="D43" s="19" t="s">
        <v>56</v>
      </c>
      <c r="E43" s="20" t="s">
        <v>178</v>
      </c>
      <c r="F43" s="26"/>
      <c r="G43" s="20" t="s">
        <v>65</v>
      </c>
      <c r="H43" s="59">
        <v>1300000</v>
      </c>
      <c r="I43" s="60">
        <v>0</v>
      </c>
      <c r="J43" s="23">
        <f t="shared" si="2"/>
        <v>1300000</v>
      </c>
      <c r="K43" s="24"/>
      <c r="L43" s="25" t="b">
        <v>0</v>
      </c>
    </row>
    <row r="44" spans="2:12" ht="15" x14ac:dyDescent="0.25">
      <c r="B44" s="17">
        <v>45589</v>
      </c>
      <c r="C44" s="63" t="s">
        <v>141</v>
      </c>
      <c r="D44" s="19" t="s">
        <v>56</v>
      </c>
      <c r="E44" s="20" t="s">
        <v>103</v>
      </c>
      <c r="F44" s="26"/>
      <c r="G44" s="20" t="s">
        <v>65</v>
      </c>
      <c r="H44" s="59">
        <v>650000</v>
      </c>
      <c r="I44" s="60">
        <v>0</v>
      </c>
      <c r="J44" s="23">
        <f t="shared" si="2"/>
        <v>650000</v>
      </c>
      <c r="K44" s="24"/>
      <c r="L44" s="25" t="b">
        <v>0</v>
      </c>
    </row>
    <row r="45" spans="2:12" ht="15" x14ac:dyDescent="0.25">
      <c r="B45" s="17">
        <v>45591</v>
      </c>
      <c r="C45" s="63" t="s">
        <v>85</v>
      </c>
      <c r="D45" s="19" t="s">
        <v>56</v>
      </c>
      <c r="E45" s="20" t="s">
        <v>208</v>
      </c>
      <c r="F45" s="21" t="s">
        <v>86</v>
      </c>
      <c r="G45" s="20" t="s">
        <v>65</v>
      </c>
      <c r="H45" s="59">
        <v>350000</v>
      </c>
      <c r="I45" s="60">
        <v>0</v>
      </c>
      <c r="J45" s="23">
        <f t="shared" si="2"/>
        <v>350000</v>
      </c>
      <c r="K45" s="24"/>
      <c r="L45" s="25" t="b">
        <v>0</v>
      </c>
    </row>
    <row r="46" spans="2:12" ht="15" x14ac:dyDescent="0.25">
      <c r="B46" s="17"/>
      <c r="C46" s="63" t="s">
        <v>85</v>
      </c>
      <c r="D46" s="19" t="s">
        <v>56</v>
      </c>
      <c r="E46" s="20" t="s">
        <v>220</v>
      </c>
      <c r="F46" s="26"/>
      <c r="G46" s="20" t="s">
        <v>65</v>
      </c>
      <c r="H46" s="59">
        <v>650000</v>
      </c>
      <c r="I46" s="60">
        <v>0</v>
      </c>
      <c r="J46" s="23">
        <f t="shared" si="2"/>
        <v>650000</v>
      </c>
      <c r="K46" s="24"/>
      <c r="L46" s="25" t="b">
        <v>0</v>
      </c>
    </row>
    <row r="47" spans="2:12" ht="15" x14ac:dyDescent="0.25">
      <c r="B47" s="17">
        <v>45596</v>
      </c>
      <c r="C47" s="63" t="s">
        <v>111</v>
      </c>
      <c r="D47" s="19" t="s">
        <v>56</v>
      </c>
      <c r="E47" s="20" t="s">
        <v>110</v>
      </c>
      <c r="F47" s="26"/>
      <c r="G47" s="20" t="s">
        <v>65</v>
      </c>
      <c r="H47" s="59">
        <v>1300000</v>
      </c>
      <c r="I47" s="60">
        <v>0</v>
      </c>
      <c r="J47" s="23">
        <f t="shared" si="2"/>
        <v>1300000</v>
      </c>
      <c r="K47" s="24"/>
      <c r="L47" s="25" t="b">
        <v>0</v>
      </c>
    </row>
    <row r="48" spans="2:12" ht="15" x14ac:dyDescent="0.25">
      <c r="B48" s="17"/>
      <c r="C48" s="63" t="s">
        <v>111</v>
      </c>
      <c r="D48" s="19" t="s">
        <v>106</v>
      </c>
      <c r="E48" s="20"/>
      <c r="F48" s="26"/>
      <c r="G48" s="20" t="s">
        <v>65</v>
      </c>
      <c r="H48" s="59">
        <v>1000000</v>
      </c>
      <c r="I48" s="60">
        <v>0</v>
      </c>
      <c r="J48" s="23">
        <f t="shared" si="2"/>
        <v>1000000</v>
      </c>
      <c r="K48" s="24"/>
      <c r="L48" s="25" t="b">
        <v>0</v>
      </c>
    </row>
    <row r="49" spans="1:31" ht="15" x14ac:dyDescent="0.25">
      <c r="B49" s="285" t="s">
        <v>34</v>
      </c>
      <c r="C49" s="273"/>
      <c r="D49" s="274"/>
      <c r="E49" s="286" t="s">
        <v>35</v>
      </c>
      <c r="F49" s="273"/>
      <c r="G49" s="274"/>
    </row>
    <row r="50" spans="1:31" ht="15" x14ac:dyDescent="0.25">
      <c r="B50" s="287" t="s">
        <v>36</v>
      </c>
      <c r="C50" s="288"/>
      <c r="D50" s="62">
        <f>SUMIF(D7:D48,D12,J7:J51)</f>
        <v>14010000</v>
      </c>
      <c r="E50" s="289" t="s">
        <v>37</v>
      </c>
      <c r="F50" s="290"/>
      <c r="G50" s="40">
        <f>SUMIF(D7:D48,D15,K7:K58)</f>
        <v>14926100</v>
      </c>
    </row>
    <row r="51" spans="1:31" ht="15" x14ac:dyDescent="0.25">
      <c r="B51" s="280" t="s">
        <v>38</v>
      </c>
      <c r="C51" s="281"/>
      <c r="D51" s="41">
        <f>SUMIF(D7:D48,D8,J7:J51)</f>
        <v>4100000</v>
      </c>
      <c r="E51" s="280" t="s">
        <v>39</v>
      </c>
      <c r="F51" s="281"/>
      <c r="G51" s="42"/>
    </row>
    <row r="52" spans="1:31" ht="15" x14ac:dyDescent="0.25">
      <c r="B52" s="280" t="s">
        <v>40</v>
      </c>
      <c r="C52" s="281"/>
      <c r="D52" s="43">
        <f>SUMIF(D7:D48,D18,J7:J51)</f>
        <v>500000</v>
      </c>
      <c r="E52" s="280" t="s">
        <v>41</v>
      </c>
      <c r="F52" s="281"/>
      <c r="G52" s="44">
        <v>15227000</v>
      </c>
    </row>
    <row r="53" spans="1:31" ht="15" x14ac:dyDescent="0.25">
      <c r="B53" s="280" t="s">
        <v>42</v>
      </c>
      <c r="C53" s="281"/>
      <c r="D53" s="43">
        <f>SUMIF(D7:D48,D25,J7:J52)</f>
        <v>2000000</v>
      </c>
      <c r="E53" s="280"/>
      <c r="F53" s="281"/>
      <c r="G53" s="46"/>
    </row>
    <row r="54" spans="1:31" ht="15" x14ac:dyDescent="0.25">
      <c r="B54" s="280" t="s">
        <v>43</v>
      </c>
      <c r="C54" s="281"/>
      <c r="D54" s="43">
        <f>SUMIF(D7:D48,D37,J7:J51)</f>
        <v>1600000</v>
      </c>
      <c r="E54" s="280"/>
      <c r="F54" s="281"/>
      <c r="G54" s="46"/>
    </row>
    <row r="55" spans="1:31" ht="15" x14ac:dyDescent="0.25">
      <c r="B55" s="280" t="s">
        <v>72</v>
      </c>
      <c r="C55" s="281"/>
      <c r="D55" s="45">
        <v>21572529</v>
      </c>
      <c r="E55" s="280"/>
      <c r="F55" s="281"/>
      <c r="G55" s="46"/>
    </row>
    <row r="56" spans="1:31" ht="15" x14ac:dyDescent="0.25">
      <c r="B56" s="282" t="s">
        <v>44</v>
      </c>
      <c r="C56" s="273"/>
      <c r="D56" s="47">
        <f>SUM(D50:D54)</f>
        <v>22210000</v>
      </c>
      <c r="E56" s="282" t="s">
        <v>45</v>
      </c>
      <c r="F56" s="274"/>
      <c r="G56" s="48">
        <f>SUM(G50:S54)</f>
        <v>30153100</v>
      </c>
    </row>
    <row r="57" spans="1:31" ht="15" x14ac:dyDescent="0.25">
      <c r="B57" s="264" t="s">
        <v>46</v>
      </c>
      <c r="C57" s="265"/>
      <c r="D57" s="265"/>
      <c r="E57" s="265"/>
      <c r="F57" s="265"/>
      <c r="G57" s="266"/>
    </row>
    <row r="58" spans="1:31" ht="12.75" x14ac:dyDescent="0.2">
      <c r="A58" s="49"/>
      <c r="B58" s="275"/>
      <c r="C58" s="268"/>
      <c r="D58" s="276"/>
      <c r="E58" s="265"/>
      <c r="F58" s="265"/>
      <c r="G58" s="266"/>
      <c r="H58" s="49"/>
      <c r="I58" s="49"/>
      <c r="J58" s="49"/>
      <c r="K58" s="49"/>
      <c r="L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</row>
    <row r="59" spans="1:31" ht="15" x14ac:dyDescent="0.25">
      <c r="B59" s="264" t="s">
        <v>48</v>
      </c>
      <c r="C59" s="265"/>
      <c r="D59" s="265"/>
      <c r="E59" s="265"/>
      <c r="F59" s="265"/>
      <c r="G59" s="266"/>
    </row>
    <row r="60" spans="1:31" ht="15" x14ac:dyDescent="0.25">
      <c r="B60" s="277"/>
      <c r="C60" s="268"/>
      <c r="D60" s="278"/>
      <c r="E60" s="265"/>
      <c r="F60" s="265"/>
      <c r="G60" s="266"/>
    </row>
    <row r="61" spans="1:31" ht="15" x14ac:dyDescent="0.25">
      <c r="B61" s="267" t="s">
        <v>75</v>
      </c>
      <c r="C61" s="268"/>
      <c r="D61" s="279">
        <f>'SEP 2024'!D60</f>
        <v>-170074942</v>
      </c>
      <c r="E61" s="265"/>
      <c r="F61" s="265"/>
      <c r="G61" s="266"/>
    </row>
    <row r="62" spans="1:31" ht="15" x14ac:dyDescent="0.25">
      <c r="B62" s="267" t="s">
        <v>51</v>
      </c>
      <c r="C62" s="268"/>
      <c r="D62" s="269">
        <v>0</v>
      </c>
      <c r="E62" s="265"/>
      <c r="F62" s="265"/>
      <c r="G62" s="266"/>
    </row>
    <row r="63" spans="1:31" ht="15" x14ac:dyDescent="0.25">
      <c r="B63" s="50" t="s">
        <v>194</v>
      </c>
      <c r="C63" s="51"/>
      <c r="D63" s="269">
        <v>0</v>
      </c>
      <c r="E63" s="265"/>
      <c r="F63" s="265"/>
      <c r="G63" s="266"/>
    </row>
    <row r="64" spans="1:31" ht="15" x14ac:dyDescent="0.25">
      <c r="B64" s="270" t="s">
        <v>53</v>
      </c>
      <c r="C64" s="271"/>
      <c r="D64" s="272">
        <f>(D61+D62-D63)</f>
        <v>-170074942</v>
      </c>
      <c r="E64" s="273"/>
      <c r="F64" s="273"/>
      <c r="G64" s="274"/>
    </row>
    <row r="65" spans="2:6" ht="12.75" x14ac:dyDescent="0.2">
      <c r="B65" s="52"/>
      <c r="D65" s="52"/>
      <c r="F65" s="52"/>
    </row>
  </sheetData>
  <mergeCells count="30">
    <mergeCell ref="E51:F51"/>
    <mergeCell ref="E52:F52"/>
    <mergeCell ref="L5:L6"/>
    <mergeCell ref="B49:D49"/>
    <mergeCell ref="E49:G49"/>
    <mergeCell ref="B50:C50"/>
    <mergeCell ref="E50:F50"/>
    <mergeCell ref="B51:C51"/>
    <mergeCell ref="B52:C52"/>
    <mergeCell ref="B53:C53"/>
    <mergeCell ref="E53:F53"/>
    <mergeCell ref="B54:C54"/>
    <mergeCell ref="E54:F54"/>
    <mergeCell ref="B55:C55"/>
    <mergeCell ref="E55:F55"/>
    <mergeCell ref="D63:G63"/>
    <mergeCell ref="B64:C64"/>
    <mergeCell ref="D64:G64"/>
    <mergeCell ref="E56:F56"/>
    <mergeCell ref="B57:G57"/>
    <mergeCell ref="B58:C58"/>
    <mergeCell ref="D58:G58"/>
    <mergeCell ref="B59:G59"/>
    <mergeCell ref="B60:C60"/>
    <mergeCell ref="D60:G60"/>
    <mergeCell ref="B56:C56"/>
    <mergeCell ref="B61:C61"/>
    <mergeCell ref="D61:G61"/>
    <mergeCell ref="B62:C62"/>
    <mergeCell ref="D62:G62"/>
  </mergeCells>
  <dataValidations count="7">
    <dataValidation type="list" allowBlank="1" sqref="G9:G10 G13:G14 G17:G18 G28:G29 G38:G40" xr:uid="{00000000-0002-0000-0800-000000000000}">
      <formula1>"KAS,BCA,BRI,BNI,BNI CV,BNI PSU,GOPAY,BNI VA,PUSAT,KAS AKBID"</formula1>
    </dataValidation>
    <dataValidation type="list" allowBlank="1" sqref="G15:G16 G23:G24 G32 G34" xr:uid="{00000000-0002-0000-0800-000001000000}">
      <formula1>"KAS,BCA,BRI,BNI,BNI CV,GOPAY,BNI VA,PUSAT"</formula1>
    </dataValidation>
    <dataValidation type="list" allowBlank="1" sqref="D7 D25 D35 D43 D47:D48" xr:uid="{00000000-0002-0000-0800-000002000000}">
      <formula1>"Pendaftaran,Herregistrasi,Konversi,Angsuran,KRS,Martikulasi,Biaya Cetak,Biaya Cuti,Operasional,PKKMB dll,SGS,Biaya Praktik,Seragam"</formula1>
    </dataValidation>
    <dataValidation type="list" allowBlank="1" sqref="D8 D11:D12 D19:D22 D26:D27 D30:D31 D33 D36:D37 D41:D42 D44:D46" xr:uid="{00000000-0002-0000-0800-000003000000}">
      <formula1>"Pendaftaran,Herregistrasi,Konversi,Angsuran,KRS,Martikulasi,Biaya Cetak,Biaya Cuti,Operasional,PKKMB dll,SGS,Seragam,Biaya Praktik"</formula1>
    </dataValidation>
    <dataValidation type="list" allowBlank="1" sqref="D13:D14 D17:D18 D28:D29 D38:D40" xr:uid="{00000000-0002-0000-0800-000004000000}">
      <formula1>"Pendaftaran,Herregistrasi,Konversi,Angsuran,KRS,Martikulasi,Biaya Cetak,Biaya Cuti,Operasional,PKKMB dll,SGS,FB/IG,Google,Dana Dinas,WhatsApp,Proposal,Agency Kampus,Tiket,Agency Mhs,Refund"</formula1>
    </dataValidation>
    <dataValidation type="list" allowBlank="1" sqref="G7:G8 G11:G12 G19:G22 G25:G27 G30:G31 G33 G35:G37 G41:G48" xr:uid="{00000000-0002-0000-0800-000005000000}">
      <formula1>"KAS,BCA,BRI,BNI,BNI CV,BNI PSU,GOPAY,BNI VA"</formula1>
    </dataValidation>
    <dataValidation type="list" allowBlank="1" sqref="D9:D10 D15:D16 D23:D24 D32 D34" xr:uid="{00000000-0002-0000-0800-000006000000}">
      <formula1>"Pendaftaran,Herregistrasi,Konversi,Angsuran,KRS,Biaya Cetak,Biaya Cuti,Operasional,Biaya Praktik,Seragam"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FEB 2024</vt:lpstr>
      <vt:lpstr>MARET 2024</vt:lpstr>
      <vt:lpstr>APRIL 2024</vt:lpstr>
      <vt:lpstr>MEI 2024</vt:lpstr>
      <vt:lpstr>JUNI 2024</vt:lpstr>
      <vt:lpstr>JULI 2024</vt:lpstr>
      <vt:lpstr>AGT 2024</vt:lpstr>
      <vt:lpstr>SEP 2024</vt:lpstr>
      <vt:lpstr>OKT 2024</vt:lpstr>
      <vt:lpstr>NOV 2024</vt:lpstr>
      <vt:lpstr>Sheet2</vt:lpstr>
      <vt:lpstr>DES 2024</vt:lpstr>
      <vt:lpstr>JAN 2025</vt:lpstr>
      <vt:lpstr>FEB 2025</vt:lpstr>
      <vt:lpstr>MAR 2025</vt:lpstr>
      <vt:lpstr>APR 2025</vt:lpstr>
      <vt:lpstr>MEI 2025</vt:lpstr>
      <vt:lpstr>JUNI 2025</vt:lpstr>
      <vt:lpstr>JULI 2025</vt:lpstr>
      <vt:lpstr>AGT 2025</vt:lpstr>
      <vt:lpstr>SEPT 2025</vt:lpstr>
      <vt:lpstr>OKT 2025</vt:lpstr>
      <vt:lpstr>NOV 2025</vt:lpstr>
      <vt:lpstr>Pivot Des 2025</vt:lpstr>
      <vt:lpstr>DES 2025</vt:lpstr>
      <vt:lpstr>PIVOT JAN 2026</vt:lpstr>
      <vt:lpstr>JAN 2026</vt:lpstr>
      <vt:lpstr>PIVOT FEB 2026</vt:lpstr>
      <vt:lpstr>FEB 2026</vt:lpstr>
      <vt:lpstr>PIVOT MAR 2026</vt:lpstr>
      <vt:lpstr>MAR 2026</vt:lpstr>
      <vt:lpstr>PIVOT APRL 2026</vt:lpstr>
      <vt:lpstr>APRL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Otis</dc:creator>
  <cp:lastModifiedBy>Lenovo</cp:lastModifiedBy>
  <dcterms:created xsi:type="dcterms:W3CDTF">2026-04-22T04:19:40Z</dcterms:created>
  <dcterms:modified xsi:type="dcterms:W3CDTF">2026-04-22T04:41:05Z</dcterms:modified>
</cp:coreProperties>
</file>