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K2\Siakad_NEO\k2-siakad-v12\k2-siakad-v14\"/>
    </mc:Choice>
  </mc:AlternateContent>
  <xr:revisionPtr revIDLastSave="0" documentId="13_ncr:1_{F65E73E9-7A24-4321-86A1-1E3AB443D0AF}" xr6:coauthVersionLast="47" xr6:coauthVersionMax="47" xr10:uidLastSave="{00000000-0000-0000-0000-000000000000}"/>
  <bookViews>
    <workbookView xWindow="20370" yWindow="-120" windowWidth="20730" windowHeight="11760" activeTab="1" xr2:uid="{00000000-000D-0000-FFFF-FFFF00000000}"/>
  </bookViews>
  <sheets>
    <sheet name="Pivot Des 2024" sheetId="34" r:id="rId1"/>
    <sheet name="DES 2024" sheetId="11" r:id="rId2"/>
    <sheet name="Pivot Des 2025" sheetId="32" r:id="rId3"/>
    <sheet name="DES 2025" sheetId="23" r:id="rId4"/>
    <sheet name="PIVOT FEB 2026" sheetId="30" r:id="rId5"/>
    <sheet name="FEB 2026" sheetId="25" r:id="rId6"/>
    <sheet name="PIVOT MAR 2026" sheetId="28" r:id="rId7"/>
    <sheet name="MAR 2026" sheetId="26" r:id="rId8"/>
  </sheets>
  <calcPr calcId="191029"/>
  <pivotCaches>
    <pivotCache cacheId="0" r:id="rId9"/>
    <pivotCache cacheId="2" r:id="rId10"/>
    <pivotCache cacheId="7" r:id="rId11"/>
    <pivotCache cacheId="12" r:id="rId12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26" l="1"/>
  <c r="D80" i="26"/>
  <c r="D77" i="26"/>
  <c r="D68" i="26"/>
  <c r="D65" i="26"/>
  <c r="G64" i="26"/>
  <c r="G70" i="26" s="1"/>
  <c r="D63" i="26"/>
  <c r="D62" i="26"/>
  <c r="D112" i="25"/>
  <c r="D111" i="25"/>
  <c r="D113" i="25" s="1"/>
  <c r="D108" i="25"/>
  <c r="G101" i="25"/>
  <c r="D99" i="25"/>
  <c r="G98" i="25"/>
  <c r="D97" i="25"/>
  <c r="G96" i="25"/>
  <c r="D95" i="25"/>
  <c r="D101" i="25" s="1"/>
  <c r="D94" i="25"/>
  <c r="D60" i="23"/>
  <c r="D57" i="23"/>
  <c r="D61" i="23" s="1"/>
  <c r="D54" i="23"/>
  <c r="D48" i="23"/>
  <c r="G46" i="23"/>
  <c r="G50" i="23" s="1"/>
  <c r="J41" i="23"/>
  <c r="J40" i="23"/>
  <c r="J39" i="23"/>
  <c r="J38" i="23"/>
  <c r="J37" i="23"/>
  <c r="J36" i="23"/>
  <c r="J35" i="23"/>
  <c r="J34" i="23"/>
  <c r="J31" i="23"/>
  <c r="J30" i="23"/>
  <c r="J27" i="23"/>
  <c r="J26" i="23"/>
  <c r="J25" i="23"/>
  <c r="D46" i="23" s="1"/>
  <c r="J24" i="23"/>
  <c r="J23" i="23"/>
  <c r="D45" i="23" s="1"/>
  <c r="J22" i="23"/>
  <c r="J21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D44" i="23" s="1"/>
  <c r="D50" i="23" s="1"/>
  <c r="G45" i="11"/>
  <c r="D45" i="11"/>
  <c r="G42" i="11"/>
  <c r="G47" i="11" s="1"/>
  <c r="J39" i="11"/>
  <c r="J37" i="11"/>
  <c r="J34" i="11"/>
  <c r="J30" i="11"/>
  <c r="J29" i="11"/>
  <c r="J28" i="11"/>
  <c r="J26" i="11"/>
  <c r="J25" i="11"/>
  <c r="J24" i="11"/>
  <c r="J23" i="11"/>
  <c r="D42" i="11" s="1"/>
  <c r="J22" i="11"/>
  <c r="J21" i="11"/>
  <c r="D43" i="11" s="1"/>
  <c r="J20" i="11"/>
  <c r="J17" i="11"/>
  <c r="J16" i="11"/>
  <c r="J15" i="11"/>
  <c r="J14" i="11"/>
  <c r="J9" i="11"/>
  <c r="D44" i="11" s="1"/>
  <c r="J7" i="11"/>
  <c r="D47" i="11" l="1"/>
  <c r="D70" i="26"/>
  <c r="D82" i="26"/>
  <c r="D52" i="11"/>
  <c r="D55" i="11" s="1"/>
  <c r="D59" i="23" l="1"/>
  <c r="D62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A00-000001000000}">
      <text>
        <r>
          <rPr>
            <sz val="10"/>
            <color rgb="FF000000"/>
            <rFont val="Arial"/>
            <scheme val="minor"/>
          </rPr>
          <t>Honor Dosen AKBID Semester Ganjil (Per 30 Sep 2024 - 16 Nov 2024)</t>
        </r>
      </text>
    </comment>
    <comment ref="C33" authorId="0" shapeId="0" xr:uid="{00000000-0006-0000-0A00-000002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2" authorId="0" shapeId="0" xr:uid="{00000000-0006-0000-1600-000001000000}">
      <text>
        <r>
          <rPr>
            <sz val="10"/>
            <color rgb="FF000000"/>
            <rFont val="Arial"/>
            <scheme val="minor"/>
          </rPr>
          <t>Susi Susanti AKBID</t>
        </r>
      </text>
    </comment>
    <comment ref="C33" authorId="0" shapeId="0" xr:uid="{00000000-0006-0000-1600-000002000000}">
      <text>
        <r>
          <rPr>
            <sz val="10"/>
            <color rgb="FF000000"/>
            <rFont val="Arial"/>
            <scheme val="minor"/>
          </rPr>
          <t>Eka AKBID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18" authorId="0" shapeId="0" xr:uid="{CA9F5B02-5B7D-46DB-AAA6-3A9EB283819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500, jadi pas
</t>
        </r>
      </text>
    </comment>
    <comment ref="C22" authorId="0" shapeId="0" xr:uid="{54DD6D47-6D45-4825-9DEC-6B3071F0FBA5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600
</t>
        </r>
      </text>
    </comment>
  </commentList>
</comments>
</file>

<file path=xl/sharedStrings.xml><?xml version="1.0" encoding="utf-8"?>
<sst xmlns="http://schemas.openxmlformats.org/spreadsheetml/2006/main" count="1262" uniqueCount="291">
  <si>
    <t>LAPORAN KEUANGAN</t>
  </si>
  <si>
    <t>AKBID ISMA HUDADA</t>
  </si>
  <si>
    <t>PEMASUKAN</t>
  </si>
  <si>
    <t>PENGELUARAN</t>
  </si>
  <si>
    <t>TANGGAL</t>
  </si>
  <si>
    <t>NAMA MAHASISWA</t>
  </si>
  <si>
    <t>PEMBAYARAN</t>
  </si>
  <si>
    <t>ANGSURAN/SEMESTER</t>
  </si>
  <si>
    <t>KETERANGAN</t>
  </si>
  <si>
    <t>SUMBER</t>
  </si>
  <si>
    <t>NOMINAL</t>
  </si>
  <si>
    <t>ALOKASI</t>
  </si>
  <si>
    <t>JUMLAH</t>
  </si>
  <si>
    <t>Herregistrasi</t>
  </si>
  <si>
    <t>PELUNASAN</t>
  </si>
  <si>
    <t>BNI CV</t>
  </si>
  <si>
    <t>Pendaftaran</t>
  </si>
  <si>
    <t>CICILAN</t>
  </si>
  <si>
    <t>Biaya Listrik</t>
  </si>
  <si>
    <t>PUSAT</t>
  </si>
  <si>
    <t>Pendapatan</t>
  </si>
  <si>
    <t>Pengeluaran</t>
  </si>
  <si>
    <t>Pendapatan Angsuran Bulanan K2</t>
  </si>
  <si>
    <t>Pengeluaran Operasional Kantor</t>
  </si>
  <si>
    <t>Pendapatan Biaya Heregistrasi</t>
  </si>
  <si>
    <t>Pengeluaran Iklan FB/IG</t>
  </si>
  <si>
    <t>Pendapatan Biaya Pendaftaran - Fee Marketing</t>
  </si>
  <si>
    <t>Pengeluaran Gaji SDM</t>
  </si>
  <si>
    <t>Pendapatan Biaya Praktik</t>
  </si>
  <si>
    <t>Total Pendapatan</t>
  </si>
  <si>
    <t>Total Pengeluaran</t>
  </si>
  <si>
    <t>Info Pendapatan Lainnya</t>
  </si>
  <si>
    <t>Info Pengeluaran Lainnya</t>
  </si>
  <si>
    <t>Total Pendapatan Lainnya</t>
  </si>
  <si>
    <t>Total Pengeluaran Lainnya</t>
  </si>
  <si>
    <t xml:space="preserve">Total KAS Final </t>
  </si>
  <si>
    <t>Yunia Septiani</t>
  </si>
  <si>
    <t>Angsuran</t>
  </si>
  <si>
    <t>Ke-6/Smt 1</t>
  </si>
  <si>
    <t>Biaya Internet</t>
  </si>
  <si>
    <t>Fanny Mustikawati</t>
  </si>
  <si>
    <t>BNI VA</t>
  </si>
  <si>
    <t>Cahyani</t>
  </si>
  <si>
    <t>Pengeluaran Honor Dosen</t>
  </si>
  <si>
    <t>Kas AKBID</t>
  </si>
  <si>
    <t>Total Kas Bulan Lalu</t>
  </si>
  <si>
    <t>Ke-1/Smt 2</t>
  </si>
  <si>
    <t>Cicilan</t>
  </si>
  <si>
    <t>Vina Nursavina</t>
  </si>
  <si>
    <t>Ke-5/Smt 1</t>
  </si>
  <si>
    <t>Karyati</t>
  </si>
  <si>
    <t>Biaya Praktik</t>
  </si>
  <si>
    <t>Biaya Kebersihan</t>
  </si>
  <si>
    <t>Ke-4/Smt 1</t>
  </si>
  <si>
    <t>Ii Asri'i</t>
  </si>
  <si>
    <t>Ke-3 sd 4/Smt 1</t>
  </si>
  <si>
    <t>Operasional</t>
  </si>
  <si>
    <t>Ke-3/Smt 2</t>
  </si>
  <si>
    <t>Nadilla Tiara Musyaffah</t>
  </si>
  <si>
    <t>Ke-3 sd 4/Smt 2</t>
  </si>
  <si>
    <t>Seni Fuadahfitriani</t>
  </si>
  <si>
    <t>Biaya PDAM</t>
  </si>
  <si>
    <t xml:space="preserve">Total Pengeluaran Lainnya </t>
  </si>
  <si>
    <t>Eny Indriastuti Utomo</t>
  </si>
  <si>
    <t>Biaya Kost</t>
  </si>
  <si>
    <t>Rika Annisa Denia</t>
  </si>
  <si>
    <t>Ke-2/Smt 3</t>
  </si>
  <si>
    <t>Ke-3/Smt 3</t>
  </si>
  <si>
    <t>PERIODE DESEMBER 2024</t>
  </si>
  <si>
    <t>Ke-4/Smt 3</t>
  </si>
  <si>
    <t>Dwi Salsabillah</t>
  </si>
  <si>
    <t>Cetak 20 lembar mini banner AKBID</t>
  </si>
  <si>
    <t>Biaya Pembuatan Skat Ruang 1 &amp; 3 AKBID</t>
  </si>
  <si>
    <t>Reimburse beli HVS utk UTS</t>
  </si>
  <si>
    <t>Afrillia Putri Kansa</t>
  </si>
  <si>
    <t>Ke-2 sd 3/Smt 3</t>
  </si>
  <si>
    <t>Vita Tania Purwanti</t>
  </si>
  <si>
    <t>Ke-4 sd 5/Smt 2</t>
  </si>
  <si>
    <t>Sri Pujiasih</t>
  </si>
  <si>
    <t>Pembelian kabel lan 50 meter</t>
  </si>
  <si>
    <t>Yunia Samiroh</t>
  </si>
  <si>
    <t xml:space="preserve">Biaya Honor </t>
  </si>
  <si>
    <t>Kebutuhan Operasional AKBID</t>
  </si>
  <si>
    <t>Pembelian kebutuhan AKBID (Obat rumput liar, Cat, Lem kabel, Bingkai &amp; Foto Presiden)</t>
  </si>
  <si>
    <t xml:space="preserve">Perpanjang domain akbid-ismahusada.info </t>
  </si>
  <si>
    <t>Nurlaela</t>
  </si>
  <si>
    <t>Biaya Kebersihan bln Januari 2025</t>
  </si>
  <si>
    <t>Alicia Nur Fadilah</t>
  </si>
  <si>
    <t>Ke-5/Smt 3</t>
  </si>
  <si>
    <t xml:space="preserve"> </t>
  </si>
  <si>
    <t>Ke-6/Smt 3</t>
  </si>
  <si>
    <t>FARAH SABILLA MELATI</t>
  </si>
  <si>
    <t>KEKE RAHMAWATI</t>
  </si>
  <si>
    <t>ELIS ERAWATI</t>
  </si>
  <si>
    <t>HANA PUTTI MELATI</t>
  </si>
  <si>
    <t>FANNY MUSTIKAWATI</t>
  </si>
  <si>
    <t>YUNIA SEPTIANI</t>
  </si>
  <si>
    <t>KARYATI</t>
  </si>
  <si>
    <t>Ke-4/Smt 4</t>
  </si>
  <si>
    <t>SENI FUADAHFITRIANI</t>
  </si>
  <si>
    <t>Ke-2/Smt 4</t>
  </si>
  <si>
    <t>LILI YULIANI PANGESTY</t>
  </si>
  <si>
    <t>SYAFIRA DESWITA SARI</t>
  </si>
  <si>
    <t>SUMITHA DEWI</t>
  </si>
  <si>
    <t>IYEN SARTIKA</t>
  </si>
  <si>
    <t>II ASRI'I</t>
  </si>
  <si>
    <t>FITRIANI</t>
  </si>
  <si>
    <t>RODOTUL JANAH</t>
  </si>
  <si>
    <t>VINA NURSAVINA</t>
  </si>
  <si>
    <t xml:space="preserve">CAHYANI </t>
  </si>
  <si>
    <t xml:space="preserve">KARYATI </t>
  </si>
  <si>
    <t>IRA PUSPITASARI</t>
  </si>
  <si>
    <t>LATIFATUL KHASANAH</t>
  </si>
  <si>
    <t>CAHYANI</t>
  </si>
  <si>
    <t>NADILLA TIARA MUSYAFFAH</t>
  </si>
  <si>
    <t>RIDHA HERDIANINGSIH</t>
  </si>
  <si>
    <t xml:space="preserve">FANNY MUSTIKAWATI </t>
  </si>
  <si>
    <t>FRISKA WULAN SANI</t>
  </si>
  <si>
    <t>CHINTA BELLA AMBIA</t>
  </si>
  <si>
    <t>INTAN NUR ALFIANI LILISULA</t>
  </si>
  <si>
    <t>LIRA RAHMA FADILAH</t>
  </si>
  <si>
    <t>NANA MUTIARA</t>
  </si>
  <si>
    <t>TRIYANA</t>
  </si>
  <si>
    <t xml:space="preserve">SUMITHA DEWI </t>
  </si>
  <si>
    <t>K2</t>
  </si>
  <si>
    <t>FEE MARKETING</t>
  </si>
  <si>
    <t>ADMIN BANK</t>
  </si>
  <si>
    <t>DEDE RIZKA SUSILIAWATI</t>
  </si>
  <si>
    <t>SUSI SUSILAWATI</t>
  </si>
  <si>
    <t>Lainnya</t>
  </si>
  <si>
    <t>BNI AKBID</t>
  </si>
  <si>
    <t>Pengeluaran Fee Marketing</t>
  </si>
  <si>
    <t>PERIODE DESEMBER 2025</t>
  </si>
  <si>
    <t>KAMPUS</t>
  </si>
  <si>
    <t>1 Des 2025</t>
  </si>
  <si>
    <t>Ke-2 sd 3/Smt 5</t>
  </si>
  <si>
    <t>2 Des 2025</t>
  </si>
  <si>
    <t>3 Des 2025</t>
  </si>
  <si>
    <t xml:space="preserve">CHINTA BELLA AMBIA </t>
  </si>
  <si>
    <t>4 Des 2025</t>
  </si>
  <si>
    <t>Ke-2/Smt 5</t>
  </si>
  <si>
    <t>Biaya Pajak PPH 23 Akreditasi AKBID</t>
  </si>
  <si>
    <t>Biaya Cetak</t>
  </si>
  <si>
    <t>NUR AFIFAH</t>
  </si>
  <si>
    <t>Ke-3/Smt 5</t>
  </si>
  <si>
    <t>IKASIH</t>
  </si>
  <si>
    <t>TUNAI</t>
  </si>
  <si>
    <t>CHOIRUNNISAH FAZA</t>
  </si>
  <si>
    <t>AULIA FEBRIANI</t>
  </si>
  <si>
    <t>HELSYA MAHARANI</t>
  </si>
  <si>
    <t>KARYAT</t>
  </si>
  <si>
    <t>Pendapatan Biaya Cetak</t>
  </si>
  <si>
    <t>Modal awal</t>
  </si>
  <si>
    <t>Admin bank</t>
  </si>
  <si>
    <t>Tabungan AKBID</t>
  </si>
  <si>
    <t>VALIDASI FEE</t>
  </si>
  <si>
    <t>Ke-4/Smt 5</t>
  </si>
  <si>
    <t xml:space="preserve">DEWI NILA WATI </t>
  </si>
  <si>
    <t xml:space="preserve">MARSHELA ALVIA MAGHFIROH PERMATA </t>
  </si>
  <si>
    <t>Pendapatan Biaya Asrama</t>
  </si>
  <si>
    <t>AKBID ISMA HUSADA</t>
  </si>
  <si>
    <t>PERIODE FEBRUARI 2026</t>
  </si>
  <si>
    <t>Ke-3 sd 4/Smt 4</t>
  </si>
  <si>
    <t xml:space="preserve">ANGGUN WIDYASTUTI PUTRI </t>
  </si>
  <si>
    <t>Asrama</t>
  </si>
  <si>
    <t>Nov-Des 2025</t>
  </si>
  <si>
    <t>Semester 1</t>
  </si>
  <si>
    <t xml:space="preserve">
</t>
  </si>
  <si>
    <t>Januari</t>
  </si>
  <si>
    <t>MEMBERIKAN TIP KE DAMKAR</t>
  </si>
  <si>
    <t>-</t>
  </si>
  <si>
    <t>KOST EKA MENIK SETIANI JAN &amp; FEB</t>
  </si>
  <si>
    <t>KOST SUSI SUSANTI JAN &amp; FEB</t>
  </si>
  <si>
    <t>MEMBELI LINK ZOOM PREMIUM UNTUK BIMBINGAN AKRE</t>
  </si>
  <si>
    <t>MEMBUAT BENDERA AKBID &amp; HIMA</t>
  </si>
  <si>
    <t>UANG MAKAN 3 HARI ERMILYA RESTIANI JAUHARY</t>
  </si>
  <si>
    <t xml:space="preserve">IURAN SAMPAH AKBID </t>
  </si>
  <si>
    <t>sisa bulan desember</t>
  </si>
  <si>
    <t>ICHA NURSIFA</t>
  </si>
  <si>
    <t>Ke-6 / Smt 1</t>
  </si>
  <si>
    <t>TIARA ADITIA</t>
  </si>
  <si>
    <t>FAUZUAH RAHMAWATI</t>
  </si>
  <si>
    <t>Ke-5/Smt 5</t>
  </si>
  <si>
    <t>KRS</t>
  </si>
  <si>
    <t>Semester 2</t>
  </si>
  <si>
    <t>Semester 5</t>
  </si>
  <si>
    <t>HONOR DOSEN RENNI F PERMATASARI</t>
  </si>
  <si>
    <t>HONOR DOSEN EGI MIFTAHUDIN FALLAH</t>
  </si>
  <si>
    <t>HONOR DOSEN EKA MENIK SETIANI</t>
  </si>
  <si>
    <t>HONOR DOSEN JAJANG LALAN</t>
  </si>
  <si>
    <t>HONOR DOSEN NINA ANGGRAENI</t>
  </si>
  <si>
    <t>HONOR DOSEN INDAH FRIDAH MUMTAZAH</t>
  </si>
  <si>
    <t>HONOR DOSEN MUHAMMAD LUTHFI ICHSAN SYAM</t>
  </si>
  <si>
    <t>HONOR DOSEN IQBAL NUR ASYEGAP</t>
  </si>
  <si>
    <t>HONOR DOSEN LUCKY NELAZYANI</t>
  </si>
  <si>
    <t>HONOR DOSEN MIMIN SUMIYATI</t>
  </si>
  <si>
    <t>HONOR DOSEN SOPANDI</t>
  </si>
  <si>
    <t>HONOR DOSEN ABU MASKUR</t>
  </si>
  <si>
    <t>HONOR DOSEN SARI PRAMUNDARI</t>
  </si>
  <si>
    <t>HONOR DOSEN RINI HANDAYANI</t>
  </si>
  <si>
    <t>HONOR DOSEN ADE IRMA SURTANI</t>
  </si>
  <si>
    <t>HONOR DOSEN NINDA SULASTIN</t>
  </si>
  <si>
    <t>HONOR DOSEN HASYIM</t>
  </si>
  <si>
    <t>HONOR DOSEN FIDRYA SA'HADA</t>
  </si>
  <si>
    <t>HONOR DOSEN SITI HAJAR ULFIYAH</t>
  </si>
  <si>
    <t>HONOR DOSEN MUHAMAD ZULFIKAR</t>
  </si>
  <si>
    <t>HONOR DOSEN SUSI SUSANTI</t>
  </si>
  <si>
    <t>BIAYA PERJALANAN DINAS KE AKBID</t>
  </si>
  <si>
    <t>BIAYA BELI BAHAN PLAFON AKBID</t>
  </si>
  <si>
    <t>AULIA KHUMAERO</t>
  </si>
  <si>
    <t>LISTRIK &amp; WIFI AKBID</t>
  </si>
  <si>
    <t>BIAYA PERAWATAN AC BULAN FEB, MAR, APRL</t>
  </si>
  <si>
    <t>Ke-1 sd 2/ Smt 2</t>
  </si>
  <si>
    <t>LEGALISIR IJAZAH ALUMNI NOVI FITRIANI</t>
  </si>
  <si>
    <t>Ke-1/ Smt 2</t>
  </si>
  <si>
    <t>Ke-6/ Smt 1</t>
  </si>
  <si>
    <t>Ke-5/ Smt 4</t>
  </si>
  <si>
    <t>KAS AKBID</t>
  </si>
  <si>
    <t>Ke-5/ Smt 5</t>
  </si>
  <si>
    <t>SILVIYANTI</t>
  </si>
  <si>
    <t>Ke-5 sd 6/ Smt 3</t>
  </si>
  <si>
    <t>Ke-1/ Smt 2/ Smt 4</t>
  </si>
  <si>
    <t>Ke-3/ Smt 4</t>
  </si>
  <si>
    <t>Bulan Januari</t>
  </si>
  <si>
    <t>Ke-1/ Smt 4</t>
  </si>
  <si>
    <t>JENNI VALENTINA</t>
  </si>
  <si>
    <t>Ke- 4/ Smt 1</t>
  </si>
  <si>
    <t>Ke- 5/ Smt 1</t>
  </si>
  <si>
    <t>DANA DINAS KE AKBID</t>
  </si>
  <si>
    <t>Pengeluaran Gaji Dosen Smstr Ganjil</t>
  </si>
  <si>
    <t>PERIODE MARET 2026</t>
  </si>
  <si>
    <t>TASYAKILA NURSIVA</t>
  </si>
  <si>
    <t>Ke- 5 sd 6 / Smt 3</t>
  </si>
  <si>
    <t>Ke- 1 sd 2 / Smt 5</t>
  </si>
  <si>
    <t>FANNI MUSTIKAWATI</t>
  </si>
  <si>
    <t>Ke- 2 sd 6 / Smt 4</t>
  </si>
  <si>
    <t>Ke- 6 / Smt 4</t>
  </si>
  <si>
    <t>Ke- 1 sd 2 / Smt 2</t>
  </si>
  <si>
    <t>PKMD &amp; KTI</t>
  </si>
  <si>
    <t>Semester 6</t>
  </si>
  <si>
    <t xml:space="preserve">KEKE RAHMAWATI </t>
  </si>
  <si>
    <t>KOS EKA MENIK SETIANI</t>
  </si>
  <si>
    <t>Bulan Maret</t>
  </si>
  <si>
    <t>KOS SUSI SUSANTI</t>
  </si>
  <si>
    <t>DANA OPRASIONAL DARI PAK RONI SHERLY</t>
  </si>
  <si>
    <t>Reimburse</t>
  </si>
  <si>
    <t>FEE KEDISIPLINAN STAF AKBID</t>
  </si>
  <si>
    <t>Februari</t>
  </si>
  <si>
    <t>HANA PUTI MELATI</t>
  </si>
  <si>
    <t>Ke- 1/ Smt 2</t>
  </si>
  <si>
    <t>Ke- 1 sd 6 / Smt 5</t>
  </si>
  <si>
    <t xml:space="preserve">JENNY VALENTINE </t>
  </si>
  <si>
    <t>Ke- 6 / Smt 1</t>
  </si>
  <si>
    <t>Ke- 1 / Smt 2</t>
  </si>
  <si>
    <t>Ke 1 sd 2 / Smt 5</t>
  </si>
  <si>
    <t xml:space="preserve">ELIS ERAWATI </t>
  </si>
  <si>
    <t>AULIA NURJANA</t>
  </si>
  <si>
    <t>Ke- 1 sd 2/ Smt 5</t>
  </si>
  <si>
    <t>INDRI APRILUS</t>
  </si>
  <si>
    <t>Semeter 4</t>
  </si>
  <si>
    <t>Ke- 6 / Smt 5</t>
  </si>
  <si>
    <t>Biaya PKMD &amp; KTI</t>
  </si>
  <si>
    <t>JENNY VALENTINE</t>
  </si>
  <si>
    <t>Ke- 4 sd 5/ Smt 3</t>
  </si>
  <si>
    <t xml:space="preserve">FARAH SABILLA MELATI </t>
  </si>
  <si>
    <t>Ke- 2 / Smt 2</t>
  </si>
  <si>
    <t>ANNISA RAMADHANI</t>
  </si>
  <si>
    <t>PUTRI SELLYVIA FITRAH</t>
  </si>
  <si>
    <t xml:space="preserve">SENI FUADAHFITRIANI </t>
  </si>
  <si>
    <t>Semester 3</t>
  </si>
  <si>
    <t>Ke- 1 sd 2/ Smt 4</t>
  </si>
  <si>
    <t>SILVA PUTRI YUWINA</t>
  </si>
  <si>
    <t>ZILDA SOLEHA</t>
  </si>
  <si>
    <t>DANA KEBUTUHAN LAB. KEBIDANAN</t>
  </si>
  <si>
    <t>DANA OPRASINAL BULAN FEB-APRL</t>
  </si>
  <si>
    <t>MEMBELI 3 PCS APAR 1KG</t>
  </si>
  <si>
    <t>Pendapatan Biaya PKMD &amp; KTI</t>
  </si>
  <si>
    <t>ALOKASI SIAKAD</t>
  </si>
  <si>
    <t>Row Labels</t>
  </si>
  <si>
    <t>Grand Total</t>
  </si>
  <si>
    <t>Sum of NOMINAL</t>
  </si>
  <si>
    <t>(blank)</t>
  </si>
  <si>
    <t>done</t>
  </si>
  <si>
    <t>siakad</t>
  </si>
  <si>
    <t>lebih 100</t>
  </si>
  <si>
    <t>lebih 600</t>
  </si>
  <si>
    <t>kurang 250</t>
  </si>
  <si>
    <t>kurang 50</t>
  </si>
  <si>
    <t>lebih 500</t>
  </si>
  <si>
    <t>lebih 750000</t>
  </si>
  <si>
    <t>lebih 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</si>
</sst>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[$Rp-421]#,##0"/>
    <numFmt numFmtId="166" formatCode="d\ mmm\ yyyy"/>
    <numFmt numFmtId="167" formatCode="_-[$Rp-421]* #,##0_-;_-[$Rp-421]* \-#,##0_-;_-[$Rp-421]* &quot;-&quot;??_-;_-@"/>
  </numFmts>
  <fonts count="15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5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7" fontId="1" fillId="0" borderId="6" xfId="0" applyNumberFormat="1" applyFont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167" fontId="1" fillId="0" borderId="3" xfId="0" applyNumberFormat="1" applyFont="1" applyBorder="1" applyAlignment="1">
      <alignment horizontal="right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6" xfId="0" applyNumberFormat="1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6" fillId="2" borderId="15" xfId="0" applyNumberFormat="1" applyFont="1" applyFill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3" fillId="5" borderId="18" xfId="0" applyNumberFormat="1" applyFont="1" applyFill="1" applyBorder="1" applyAlignment="1">
      <alignment horizontal="right"/>
    </xf>
    <xf numFmtId="167" fontId="7" fillId="5" borderId="18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7" borderId="24" xfId="0" applyFont="1" applyFill="1" applyBorder="1" applyAlignment="1"/>
    <xf numFmtId="0" fontId="1" fillId="7" borderId="24" xfId="0" applyFont="1" applyFill="1" applyBorder="1" applyAlignment="1"/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7" fontId="1" fillId="3" borderId="3" xfId="0" applyNumberFormat="1" applyFont="1" applyFill="1" applyBorder="1" applyAlignment="1"/>
    <xf numFmtId="167" fontId="1" fillId="0" borderId="6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6" fillId="2" borderId="12" xfId="0" applyNumberFormat="1" applyFont="1" applyFill="1" applyBorder="1" applyAlignment="1">
      <alignment horizontal="right"/>
    </xf>
    <xf numFmtId="0" fontId="1" fillId="0" borderId="5" xfId="0" applyFont="1" applyBorder="1" applyAlignment="1"/>
    <xf numFmtId="167" fontId="1" fillId="0" borderId="6" xfId="0" applyNumberFormat="1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7" fontId="1" fillId="0" borderId="5" xfId="0" applyNumberFormat="1" applyFont="1" applyBorder="1" applyAlignment="1">
      <alignment horizontal="right"/>
    </xf>
    <xf numFmtId="0" fontId="6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3" borderId="6" xfId="0" applyFont="1" applyFill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1" fillId="3" borderId="3" xfId="0" applyFont="1" applyFill="1" applyBorder="1" applyAlignment="1"/>
    <xf numFmtId="0" fontId="5" fillId="0" borderId="0" xfId="0" applyFont="1" applyAlignment="1"/>
    <xf numFmtId="0" fontId="6" fillId="3" borderId="3" xfId="0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3" borderId="6" xfId="0" applyNumberFormat="1" applyFont="1" applyFill="1" applyBorder="1" applyAlignment="1"/>
    <xf numFmtId="167" fontId="6" fillId="3" borderId="3" xfId="0" applyNumberFormat="1" applyFont="1" applyFill="1" applyBorder="1" applyAlignment="1"/>
    <xf numFmtId="167" fontId="1" fillId="3" borderId="6" xfId="0" applyNumberFormat="1" applyFont="1" applyFill="1" applyBorder="1" applyAlignment="1">
      <alignment horizontal="center"/>
    </xf>
    <xf numFmtId="167" fontId="6" fillId="2" borderId="34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3" borderId="14" xfId="0" applyFont="1" applyFill="1" applyBorder="1" applyAlignment="1"/>
    <xf numFmtId="0" fontId="1" fillId="3" borderId="14" xfId="0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/>
    <xf numFmtId="167" fontId="1" fillId="2" borderId="3" xfId="0" applyNumberFormat="1" applyFont="1" applyFill="1" applyBorder="1" applyAlignment="1">
      <alignment horizontal="right"/>
    </xf>
    <xf numFmtId="167" fontId="5" fillId="0" borderId="0" xfId="0" applyNumberFormat="1" applyFont="1" applyAlignment="1"/>
    <xf numFmtId="167" fontId="1" fillId="3" borderId="6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9" borderId="0" xfId="0" applyFont="1" applyFill="1"/>
    <xf numFmtId="166" fontId="1" fillId="9" borderId="5" xfId="0" applyNumberFormat="1" applyFont="1" applyFill="1" applyBorder="1" applyAlignment="1">
      <alignment horizontal="center"/>
    </xf>
    <xf numFmtId="0" fontId="1" fillId="9" borderId="5" xfId="0" applyFont="1" applyFill="1" applyBorder="1" applyAlignment="1"/>
    <xf numFmtId="0" fontId="1" fillId="9" borderId="5" xfId="0" applyFont="1" applyFill="1" applyBorder="1" applyAlignment="1">
      <alignment horizontal="center"/>
    </xf>
    <xf numFmtId="0" fontId="6" fillId="9" borderId="3" xfId="0" applyFont="1" applyFill="1" applyBorder="1" applyAlignment="1"/>
    <xf numFmtId="0" fontId="6" fillId="9" borderId="14" xfId="0" applyFont="1" applyFill="1" applyBorder="1" applyAlignment="1"/>
    <xf numFmtId="0" fontId="1" fillId="9" borderId="14" xfId="0" applyFont="1" applyFill="1" applyBorder="1" applyAlignment="1">
      <alignment horizontal="center"/>
    </xf>
    <xf numFmtId="167" fontId="6" fillId="9" borderId="5" xfId="0" applyNumberFormat="1" applyFont="1" applyFill="1" applyBorder="1" applyAlignment="1"/>
    <xf numFmtId="167" fontId="6" fillId="9" borderId="3" xfId="0" applyNumberFormat="1" applyFont="1" applyFill="1" applyBorder="1" applyAlignment="1"/>
    <xf numFmtId="167" fontId="1" fillId="9" borderId="6" xfId="0" applyNumberFormat="1" applyFont="1" applyFill="1" applyBorder="1" applyAlignment="1">
      <alignment horizontal="right"/>
    </xf>
    <xf numFmtId="167" fontId="1" fillId="9" borderId="3" xfId="0" applyNumberFormat="1" applyFont="1" applyFill="1" applyBorder="1" applyAlignment="1">
      <alignment horizontal="right"/>
    </xf>
    <xf numFmtId="0" fontId="1" fillId="9" borderId="6" xfId="0" applyFont="1" applyFill="1" applyBorder="1" applyAlignment="1"/>
    <xf numFmtId="0" fontId="1" fillId="9" borderId="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167" fontId="1" fillId="9" borderId="6" xfId="0" applyNumberFormat="1" applyFont="1" applyFill="1" applyBorder="1" applyAlignment="1">
      <alignment horizontal="right"/>
    </xf>
    <xf numFmtId="166" fontId="1" fillId="9" borderId="6" xfId="0" applyNumberFormat="1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6" xfId="0" applyFont="1" applyFill="1" applyBorder="1" applyAlignment="1"/>
    <xf numFmtId="167" fontId="6" fillId="9" borderId="6" xfId="0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167" fontId="8" fillId="2" borderId="30" xfId="0" applyNumberFormat="1" applyFont="1" applyFill="1" applyBorder="1" applyAlignment="1">
      <alignment horizontal="right"/>
    </xf>
    <xf numFmtId="166" fontId="1" fillId="3" borderId="5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6" fontId="1" fillId="10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/>
    <xf numFmtId="0" fontId="1" fillId="10" borderId="5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4" xfId="0" applyFont="1" applyFill="1" applyBorder="1" applyAlignment="1"/>
    <xf numFmtId="0" fontId="1" fillId="10" borderId="14" xfId="0" applyFont="1" applyFill="1" applyBorder="1" applyAlignment="1">
      <alignment horizontal="center"/>
    </xf>
    <xf numFmtId="167" fontId="8" fillId="10" borderId="5" xfId="0" applyNumberFormat="1" applyFont="1" applyFill="1" applyBorder="1" applyAlignment="1">
      <alignment horizontal="center"/>
    </xf>
    <xf numFmtId="167" fontId="6" fillId="10" borderId="3" xfId="0" applyNumberFormat="1" applyFont="1" applyFill="1" applyBorder="1" applyAlignment="1"/>
    <xf numFmtId="167" fontId="6" fillId="10" borderId="5" xfId="0" applyNumberFormat="1" applyFont="1" applyFill="1" applyBorder="1" applyAlignment="1"/>
    <xf numFmtId="167" fontId="1" fillId="10" borderId="3" xfId="0" applyNumberFormat="1" applyFont="1" applyFill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/>
    <xf numFmtId="167" fontId="8" fillId="3" borderId="5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/>
    <xf numFmtId="0" fontId="6" fillId="9" borderId="14" xfId="0" applyFont="1" applyFill="1" applyBorder="1" applyAlignment="1">
      <alignment horizontal="center"/>
    </xf>
    <xf numFmtId="0" fontId="6" fillId="9" borderId="14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167" fontId="6" fillId="9" borderId="5" xfId="0" applyNumberFormat="1" applyFont="1" applyFill="1" applyBorder="1" applyAlignment="1"/>
    <xf numFmtId="167" fontId="6" fillId="2" borderId="30" xfId="0" applyNumberFormat="1" applyFont="1" applyFill="1" applyBorder="1" applyAlignment="1">
      <alignment horizontal="right"/>
    </xf>
    <xf numFmtId="167" fontId="1" fillId="2" borderId="14" xfId="0" applyNumberFormat="1" applyFont="1" applyFill="1" applyBorder="1" applyAlignment="1">
      <alignment horizontal="right"/>
    </xf>
    <xf numFmtId="0" fontId="6" fillId="10" borderId="1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center"/>
    </xf>
    <xf numFmtId="167" fontId="1" fillId="10" borderId="14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67" fontId="1" fillId="10" borderId="6" xfId="0" applyNumberFormat="1" applyFont="1" applyFill="1" applyBorder="1" applyAlignment="1"/>
    <xf numFmtId="167" fontId="1" fillId="10" borderId="3" xfId="0" applyNumberFormat="1" applyFont="1" applyFill="1" applyBorder="1" applyAlignment="1"/>
    <xf numFmtId="167" fontId="1" fillId="10" borderId="3" xfId="0" applyNumberFormat="1" applyFont="1" applyFill="1" applyBorder="1" applyAlignment="1">
      <alignment horizontal="right"/>
    </xf>
    <xf numFmtId="167" fontId="1" fillId="9" borderId="5" xfId="0" applyNumberFormat="1" applyFont="1" applyFill="1" applyBorder="1" applyAlignment="1">
      <alignment horizontal="center"/>
    </xf>
    <xf numFmtId="167" fontId="1" fillId="9" borderId="3" xfId="0" applyNumberFormat="1" applyFont="1" applyFill="1" applyBorder="1" applyAlignment="1">
      <alignment horizontal="right"/>
    </xf>
    <xf numFmtId="167" fontId="1" fillId="9" borderId="6" xfId="0" applyNumberFormat="1" applyFont="1" applyFill="1" applyBorder="1" applyAlignment="1"/>
    <xf numFmtId="167" fontId="1" fillId="9" borderId="3" xfId="0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167" fontId="1" fillId="9" borderId="6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8" fillId="2" borderId="12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9" fillId="0" borderId="0" xfId="0" applyNumberFormat="1" applyFont="1" applyAlignment="1"/>
    <xf numFmtId="167" fontId="8" fillId="2" borderId="2" xfId="0" applyNumberFormat="1" applyFont="1" applyFill="1" applyBorder="1" applyAlignment="1">
      <alignment horizontal="right"/>
    </xf>
    <xf numFmtId="167" fontId="8" fillId="0" borderId="17" xfId="0" applyNumberFormat="1" applyFont="1" applyBorder="1" applyAlignment="1">
      <alignment horizontal="right"/>
    </xf>
    <xf numFmtId="0" fontId="0" fillId="0" borderId="0" xfId="0" applyFont="1" applyAlignment="1"/>
    <xf numFmtId="0" fontId="10" fillId="0" borderId="0" xfId="0" applyFont="1" applyAlignment="1"/>
    <xf numFmtId="167" fontId="1" fillId="0" borderId="14" xfId="0" applyNumberFormat="1" applyFont="1" applyBorder="1" applyAlignment="1">
      <alignment horizontal="center"/>
    </xf>
    <xf numFmtId="167" fontId="1" fillId="10" borderId="14" xfId="0" applyNumberFormat="1" applyFont="1" applyFill="1" applyBorder="1" applyAlignment="1">
      <alignment horizontal="center"/>
    </xf>
    <xf numFmtId="167" fontId="1" fillId="9" borderId="14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>
      <alignment horizontal="left" indent="1"/>
    </xf>
    <xf numFmtId="0" fontId="12" fillId="0" borderId="38" xfId="0" applyNumberFormat="1" applyFont="1" applyBorder="1" applyAlignment="1"/>
    <xf numFmtId="0" fontId="3" fillId="6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3" fillId="7" borderId="19" xfId="0" applyFont="1" applyFill="1" applyBorder="1" applyAlignment="1"/>
    <xf numFmtId="0" fontId="4" fillId="0" borderId="22" xfId="0" applyFont="1" applyBorder="1"/>
    <xf numFmtId="165" fontId="3" fillId="7" borderId="23" xfId="0" applyNumberFormat="1" applyFont="1" applyFill="1" applyBorder="1" applyAlignment="1">
      <alignment horizontal="right"/>
    </xf>
    <xf numFmtId="0" fontId="3" fillId="7" borderId="7" xfId="0" applyFont="1" applyFill="1" applyBorder="1" applyAlignment="1"/>
    <xf numFmtId="0" fontId="4" fillId="0" borderId="25" xfId="0" applyFont="1" applyBorder="1"/>
    <xf numFmtId="165" fontId="3" fillId="7" borderId="26" xfId="0" applyNumberFormat="1" applyFont="1" applyFill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6" fillId="0" borderId="19" xfId="0" applyFont="1" applyBorder="1" applyAlignment="1"/>
    <xf numFmtId="165" fontId="6" fillId="0" borderId="23" xfId="0" applyNumberFormat="1" applyFont="1" applyBorder="1" applyAlignment="1"/>
    <xf numFmtId="0" fontId="1" fillId="0" borderId="19" xfId="0" applyFont="1" applyBorder="1" applyAlignment="1"/>
    <xf numFmtId="165" fontId="1" fillId="0" borderId="23" xfId="0" applyNumberFormat="1" applyFont="1" applyBorder="1" applyAlignment="1">
      <alignment horizontal="right"/>
    </xf>
    <xf numFmtId="165" fontId="3" fillId="7" borderId="20" xfId="0" applyNumberFormat="1" applyFont="1" applyFill="1" applyBorder="1" applyAlignment="1">
      <alignment horizontal="right"/>
    </xf>
    <xf numFmtId="0" fontId="1" fillId="0" borderId="16" xfId="0" applyFont="1" applyBorder="1" applyAlignment="1"/>
    <xf numFmtId="0" fontId="4" fillId="0" borderId="3" xfId="0" applyFont="1" applyBorder="1"/>
    <xf numFmtId="0" fontId="3" fillId="5" borderId="7" xfId="0" applyFont="1" applyFill="1" applyBorder="1" applyAlignment="1">
      <alignment horizontal="center"/>
    </xf>
    <xf numFmtId="0" fontId="1" fillId="0" borderId="4" xfId="0" applyFont="1" applyBorder="1" applyAlignment="1"/>
    <xf numFmtId="0" fontId="4" fillId="0" borderId="5" xfId="0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4" fillId="0" borderId="11" xfId="0" applyFont="1" applyBorder="1"/>
    <xf numFmtId="0" fontId="1" fillId="0" borderId="13" xfId="0" applyFont="1" applyBorder="1" applyAlignment="1"/>
    <xf numFmtId="0" fontId="4" fillId="0" borderId="14" xfId="0" applyFont="1" applyBorder="1"/>
    <xf numFmtId="0" fontId="4" fillId="0" borderId="28" xfId="0" applyFont="1" applyBorder="1"/>
    <xf numFmtId="0" fontId="4" fillId="0" borderId="30" xfId="0" applyFont="1" applyBorder="1"/>
    <xf numFmtId="0" fontId="4" fillId="0" borderId="31" xfId="0" applyFont="1" applyBorder="1"/>
    <xf numFmtId="0" fontId="1" fillId="0" borderId="27" xfId="0" applyFont="1" applyBorder="1" applyAlignment="1"/>
    <xf numFmtId="165" fontId="1" fillId="0" borderId="29" xfId="0" applyNumberFormat="1" applyFont="1" applyBorder="1" applyAlignment="1">
      <alignment horizontal="right"/>
    </xf>
    <xf numFmtId="0" fontId="1" fillId="0" borderId="32" xfId="0" applyFont="1" applyBorder="1" applyAlignment="1"/>
    <xf numFmtId="0" fontId="4" fillId="0" borderId="33" xfId="0" applyFont="1" applyBorder="1"/>
    <xf numFmtId="0" fontId="3" fillId="5" borderId="35" xfId="0" applyFont="1" applyFill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165" fontId="3" fillId="0" borderId="2" xfId="0" applyNumberFormat="1" applyFont="1" applyBorder="1" applyAlignment="1">
      <alignment horizontal="center"/>
    </xf>
    <xf numFmtId="165" fontId="3" fillId="5" borderId="8" xfId="0" applyNumberFormat="1" applyFont="1" applyFill="1" applyBorder="1" applyAlignment="1">
      <alignment horizontal="right"/>
    </xf>
    <xf numFmtId="0" fontId="3" fillId="8" borderId="19" xfId="0" applyFont="1" applyFill="1" applyBorder="1" applyAlignment="1">
      <alignment horizontal="center"/>
    </xf>
    <xf numFmtId="0" fontId="3" fillId="5" borderId="7" xfId="0" applyFont="1" applyFill="1" applyBorder="1" applyAlignment="1"/>
    <xf numFmtId="0" fontId="1" fillId="0" borderId="4" xfId="0" applyFont="1" applyBorder="1" applyAlignment="1">
      <alignment horizontal="center" wrapText="1"/>
    </xf>
    <xf numFmtId="0" fontId="3" fillId="4" borderId="35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10" fillId="11" borderId="0" xfId="0" applyFont="1" applyFill="1" applyAlignment="1"/>
    <xf numFmtId="0" fontId="10" fillId="11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541224189816" createdVersion="7" refreshedVersion="7" minRefreshableVersion="3" recordCount="54" xr:uid="{AB646BD3-77D3-4019-952E-011241969FC0}">
  <cacheSource type="worksheet">
    <worksheetSource ref="B6:H60" sheet="MAR 2026"/>
  </cacheSource>
  <cacheFields count="7">
    <cacheField name="TANGGAL" numFmtId="0">
      <sharedItems containsDate="1" containsBlank="1" containsMixedTypes="1" minDate="2026-03-01T00:00:00" maxDate="2026-04-01T00:00:00"/>
    </cacheField>
    <cacheField name="NAMA MAHASISWA" numFmtId="0">
      <sharedItems count="40">
        <s v="TASYAKILA NURSIVA"/>
        <s v="IRA PUSPITASARI"/>
        <s v="II ASRI'I"/>
        <s v="FANNI MUSTIKAWATI"/>
        <s v="NADILLA TIARA MUSYAFFAH"/>
        <s v="LATIFATUL KHASANAH"/>
        <s v="CHINTA BELLA AMBIA "/>
        <s v="VINA NURSAVINA"/>
        <s v="KEKE RAHMAWATI "/>
        <s v="KOS EKA MENIK SETIANI"/>
        <s v="KOS SUSI SUSANTI"/>
        <s v="DANA OPRASIONAL DARI PAK RONI SHERLY"/>
        <s v="FEE KEDISIPLINAN STAF AKBID"/>
        <s v="HANA PUTI MELATI"/>
        <s v="DEWI NILA WATI "/>
        <s v="TRIYANA"/>
        <s v="JENNY VALENTINE "/>
        <s v="FRISKA WULAN SANI"/>
        <s v="RODOTUL JANAH"/>
        <s v="INTAN NUR ALFIANI LILISULA"/>
        <s v="SUMITHA DEWI "/>
        <s v="KEKE RAHMAWATI"/>
        <s v="ELIS ERAWATI "/>
        <s v="AULIA NURJANA"/>
        <s v="FANNY MUSTIKAWATI"/>
        <s v="INDRI APRILUS"/>
        <s v="CAHYANI"/>
        <s v="JENNY VALENTINE"/>
        <s v="FITRIANI"/>
        <s v="FARAH SABILLA MELATI "/>
        <s v="ANNISA RAMADHANI"/>
        <s v="PUTRI SELLYVIA FITRAH"/>
        <s v="SENI FUADAHFITRIANI "/>
        <s v="SILVA PUTRI YUWINA"/>
        <s v="ZILDA SOLEHA"/>
        <s v="LILI YULIANI PANGESTY"/>
        <s v="SYAFIRA DESWITA SARI"/>
        <s v="DANA KEBUTUHAN LAB. KEBIDANAN"/>
        <s v="DANA OPRASINAL BULAN FEB-APRL"/>
        <s v="MEMBELI 3 PCS APAR 1KG"/>
      </sharedItems>
    </cacheField>
    <cacheField name="PEMBAYARAN" numFmtId="0">
      <sharedItems count="8">
        <s v="Pendaftaran"/>
        <s v="Angsuran"/>
        <s v="Herregistrasi"/>
        <s v="PKMD &amp; KTI"/>
        <s v="Biaya Praktik"/>
        <s v="KRS"/>
        <s v="Operasional"/>
        <s v="Biaya PKMD &amp; KTI"/>
      </sharedItems>
    </cacheField>
    <cacheField name="ANGSURAN/SEMESTER" numFmtId="0">
      <sharedItems containsBlank="1"/>
    </cacheField>
    <cacheField name="KETERANGAN" numFmtId="0">
      <sharedItems containsBlank="1" count="2">
        <m/>
        <s v="PELUNASAN"/>
      </sharedItems>
    </cacheField>
    <cacheField name="SUMBER" numFmtId="0">
      <sharedItems/>
    </cacheField>
    <cacheField name="NOMINAL" numFmtId="167">
      <sharedItems containsString="0" containsBlank="1" containsNumber="1" containsInteger="1" minValue="150000" maxValue="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649130787038" createdVersion="7" refreshedVersion="7" minRefreshableVersion="3" recordCount="85" xr:uid="{CA0B547A-5052-4375-8319-ED24074F3C39}">
  <cacheSource type="worksheet">
    <worksheetSource ref="B6:H91" sheet="FEB 2026"/>
  </cacheSource>
  <cacheFields count="7">
    <cacheField name="TANGGAL" numFmtId="0">
      <sharedItems containsNonDate="0" containsDate="1" containsString="0" containsBlank="1" minDate="2026-02-01T00:00:00" maxDate="2026-03-01T00:00:00" count="19">
        <d v="2026-02-01T00:00:00"/>
        <m/>
        <d v="2026-02-04T00:00:00"/>
        <d v="2026-02-05T00:00:00"/>
        <d v="2026-02-06T00:00:00"/>
        <d v="2026-02-07T00:00:00"/>
        <d v="2026-02-09T00:00:00"/>
        <d v="2026-02-10T00:00:00"/>
        <d v="2026-02-11T00:00:00"/>
        <d v="2026-02-12T00:00:00"/>
        <d v="2026-02-13T00:00:00"/>
        <d v="2026-02-14T00:00:00"/>
        <d v="2026-02-16T00:00:00"/>
        <d v="2026-02-20T00:00:00"/>
        <d v="2026-02-24T00:00:00"/>
        <d v="2026-02-25T00:00:00"/>
        <d v="2026-02-26T00:00:00"/>
        <d v="2026-02-27T00:00:00"/>
        <d v="2026-02-28T00:00:00"/>
      </sharedItems>
    </cacheField>
    <cacheField name="NAMA MAHASISWA" numFmtId="0">
      <sharedItems containsBlank="1" count="60">
        <s v="LILI YULIANI PANGESTY"/>
        <s v="VINA NURSAVINA"/>
        <s v="ANGGUN WIDYASTUTI PUTRI "/>
        <s v="NANA MUTIARA"/>
        <s v="INTAN NUR ALFIANI LILISULA"/>
        <s v="HANA PUTTI MELATI"/>
        <s v="MEMBERIKAN TIP KE DAMKAR"/>
        <s v="KOST EKA MENIK SETIANI JAN &amp; FEB"/>
        <s v="KOST SUSI SUSANTI JAN &amp; FEB"/>
        <s v="MEMBELI LINK ZOOM PREMIUM UNTUK BIMBINGAN AKRE"/>
        <s v="MEMBUAT BENDERA AKBID &amp; HIMA"/>
        <s v="UANG MAKAN 3 HARI ERMILYA RESTIANI JAUHARY"/>
        <s v="IURAN SAMPAH AKBID "/>
        <s v="FANNY MUSTIKAWATI"/>
        <s v="ICHA NURSIFA"/>
        <s v="FARAH SABILLA MELATI"/>
        <s v="TIARA ADITIA"/>
        <s v="FAUZUAH RAHMAWATI"/>
        <s v="CAHYANI"/>
        <s v="SUMITHA DEWI"/>
        <s v="KARYATI"/>
        <s v="LIRA RAHMA FADILAH"/>
        <s v="SYAFIRA DESWITA SARI"/>
        <s v="YUNIA SEPTIANI"/>
        <s v="HONOR DOSEN RENNI F PERMATASARI"/>
        <s v="HONOR DOSEN EGI MIFTAHUDIN FALLAH"/>
        <s v="HONOR DOSEN EKA MENIK SETIANI"/>
        <s v="HONOR DOSEN JAJANG LALAN"/>
        <s v="HONOR DOSEN NINA ANGGRAENI"/>
        <s v="HONOR DOSEN INDAH FRIDAH MUMTAZAH"/>
        <s v="HONOR DOSEN MUHAMMAD LUTHFI ICHSAN SYAM"/>
        <s v="HONOR DOSEN IQBAL NUR ASYEGAP"/>
        <s v="HONOR DOSEN LUCKY NELAZYANI"/>
        <s v="HONOR DOSEN MIMIN SUMIYATI"/>
        <s v="HONOR DOSEN SOPANDI"/>
        <s v="HONOR DOSEN ABU MASKUR"/>
        <s v="HONOR DOSEN SARI PRAMUNDARI"/>
        <s v="HONOR DOSEN RINI HANDAYANI"/>
        <s v="HONOR DOSEN ADE IRMA SURTANI"/>
        <s v="HONOR DOSEN NINDA SULASTIN"/>
        <s v="HONOR DOSEN HASYIM"/>
        <s v="HONOR DOSEN FIDRYA SA'HADA"/>
        <s v="HONOR DOSEN SITI HAJAR ULFIYAH"/>
        <s v="HONOR DOSEN MUHAMAD ZULFIKAR"/>
        <s v="HONOR DOSEN SUSI SUSANTI"/>
        <s v="SENI FUADAHFITRIANI"/>
        <s v="BIAYA PERJALANAN DINAS KE AKBID"/>
        <s v="BIAYA BELI BAHAN PLAFON AKBID"/>
        <s v="CHINTA BELLA AMBIA"/>
        <s v="AULIA KHUMAERO"/>
        <s v="LISTRIK &amp; WIFI AKBID"/>
        <s v="BIAYA PERAWATAN AC BULAN FEB, MAR, APRL"/>
        <s v="RIDHA HERDIANINGSIH"/>
        <s v="LEGALISIR IJAZAH ALUMNI NOVI FITRIANI"/>
        <s v="MARSHELA ALVIA MAGHFIROH PERMATA "/>
        <s v="ELIS ERAWATI"/>
        <s v="SILVIYANTI"/>
        <s v="JENNI VALENTINA"/>
        <s v="DANA DINAS KE AKBID"/>
        <m/>
      </sharedItems>
    </cacheField>
    <cacheField name="PEMBAYARAN" numFmtId="0">
      <sharedItems containsBlank="1" count="8">
        <s v="Angsuran"/>
        <s v="Asrama"/>
        <s v="Biaya Praktik"/>
        <s v="Operasional"/>
        <s v="Pendaftaran"/>
        <s v="KRS"/>
        <m/>
        <s v="Herregistrasi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Blank="1" containsMixedTypes="1" containsNumber="1" containsInteger="1" minValue="50000" maxValue="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0263194448" createdVersion="7" refreshedVersion="7" minRefreshableVersion="3" recordCount="35" xr:uid="{469B7B7D-CCA8-43D5-A094-3FFB4A14EBCE}">
  <cacheSource type="worksheet">
    <worksheetSource ref="B6:H41" sheet="DES 2025"/>
  </cacheSource>
  <cacheFields count="7">
    <cacheField name="TANGGAL" numFmtId="0">
      <sharedItems containsDate="1" containsBlank="1" containsMixedTypes="1" minDate="2025-12-06T00:00:00" maxDate="2026-01-01T00:00:00"/>
    </cacheField>
    <cacheField name="NAMA MAHASISWA" numFmtId="0">
      <sharedItems count="34">
        <s v="YUNIA SEPTIANI"/>
        <s v="NADILLA TIARA MUSYAFFAH"/>
        <s v="LILI YULIANI PANGESTY"/>
        <s v="INTAN NUR ALFIANI LILISULA"/>
        <s v="CHINTA BELLA AMBIA "/>
        <s v="NANA MUTIARA"/>
        <s v="FRISKA WULAN SANI"/>
        <s v="CAHYANI "/>
        <s v="HANA PUTTI MELATI"/>
        <s v="SENI FUADAHFITRIANI"/>
        <s v="LIRA RAHMA FADILAH"/>
        <s v="VINA NURSAVINA"/>
        <s v="KEKE RAHMAWATI"/>
        <s v="Biaya Pajak PPH 23 Akreditasi AKBID"/>
        <s v="SUSI SUSILAWATI"/>
        <s v="SUMITHA DEWI"/>
        <s v="DEDE RIZKA SUSILIAWATI"/>
        <s v="RIDHA HERDIANINGSIH"/>
        <s v="NUR AFIFAH"/>
        <s v="KARYATI "/>
        <s v="CAHYANI"/>
        <s v="Biaya Internet"/>
        <s v="Biaya Listrik"/>
        <s v="IKASIH"/>
        <s v="CHOIRUNNISAH FAZA"/>
        <s v="Biaya Kost"/>
        <s v="FANNY MUSTIKAWATI "/>
        <s v="IRA PUSPITASARI"/>
        <s v="II ASRI'I"/>
        <s v="AULIA FEBRIANI"/>
        <s v="SYAFIRA DESWITA SARI"/>
        <s v="HELSYA MAHARANI"/>
        <s v="FARAH SABILLA MELATI"/>
        <s v="KARYAT"/>
      </sharedItems>
    </cacheField>
    <cacheField name="PEMBAYARAN" numFmtId="0">
      <sharedItems count="6">
        <s v="Angsuran"/>
        <s v="Lainnya"/>
        <s v="Biaya Cetak"/>
        <s v="Herregistrasi"/>
        <s v="Pendaftaran"/>
        <s v="Operasional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/>
    </cacheField>
    <cacheField name="NOMINAL" numFmtId="167">
      <sharedItems containsString="0" containsBlank="1" containsNumber="1" containsInteger="1" minValue="25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3777083333" createdVersion="7" refreshedVersion="7" minRefreshableVersion="3" recordCount="33" xr:uid="{AE3F54BF-8DDF-4308-B5DB-6EA28B7F9408}">
  <cacheSource type="worksheet">
    <worksheetSource ref="B6:H39" sheet="DES 2024"/>
  </cacheSource>
  <cacheFields count="7">
    <cacheField name="TANGGAL" numFmtId="0">
      <sharedItems containsNonDate="0" containsDate="1" containsString="0" containsBlank="1" minDate="2024-12-03T00:00:00" maxDate="2025-01-01T00:00:00"/>
    </cacheField>
    <cacheField name="NAMA MAHASISWA" numFmtId="0">
      <sharedItems count="31">
        <s v="Yunia Septiani"/>
        <s v="Biaya PDAM"/>
        <s v="Dwi Salsabillah"/>
        <s v="Biaya Listrik"/>
        <s v="Biaya Internet"/>
        <s v="Cetak 20 lembar mini banner AKBID"/>
        <s v="Biaya Pembuatan Skat Ruang 1 &amp; 3 AKBID"/>
        <s v="Vina Nursavina"/>
        <s v="Seni Fuadahfitriani"/>
        <s v="Eny Indriastuti Utomo"/>
        <s v="Reimburse beli HVS utk UTS"/>
        <s v="Biaya Kebersihan"/>
        <s v="Afrillia Putri Kansa"/>
        <s v="Rika Annisa Denia"/>
        <s v="Cahyani"/>
        <s v="Vita Tania Purwanti"/>
        <s v="Fanny Mustikawati"/>
        <s v="Ii Asri'i"/>
        <s v="Sri Pujiasih"/>
        <s v="Pembelian kabel lan 50 meter"/>
        <s v="Nadilla Tiara Musyaffah"/>
        <s v="Yunia Samiroh"/>
        <s v="Biaya Honor "/>
        <s v="Kebutuhan Operasional AKBID"/>
        <s v="Biaya Kost"/>
        <s v="Karyati"/>
        <s v="Pembelian kebutuhan AKBID (Obat rumput liar, Cat, Lem kabel, Bingkai &amp; Foto Presiden)"/>
        <s v="Perpanjang domain akbid-ismahusada.info "/>
        <s v="Nurlaela"/>
        <s v="Biaya Kebersihan bln Januari 2025"/>
        <s v="Alicia Nur Fadilah"/>
      </sharedItems>
    </cacheField>
    <cacheField name="PEMBAYARAN" numFmtId="0">
      <sharedItems containsBlank="1" count="6">
        <s v="Angsuran"/>
        <s v="Operasional"/>
        <s v="Pendaftaran"/>
        <s v="Biaya Praktik"/>
        <s v="Herregistrasi"/>
        <m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String="0" containsBlank="1" containsNumber="1" containsInteger="1" minValue="150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d v="2026-03-01T00:00:00"/>
    <x v="0"/>
    <x v="0"/>
    <m/>
    <x v="0"/>
    <s v="BNI AKBID"/>
    <n v="150000"/>
  </r>
  <r>
    <m/>
    <x v="1"/>
    <x v="1"/>
    <s v="Ke- 5 sd 6 / Smt 3"/>
    <x v="0"/>
    <s v="BNI AKBID"/>
    <n v="1300000"/>
  </r>
  <r>
    <d v="2026-03-02T00:00:00"/>
    <x v="2"/>
    <x v="1"/>
    <s v="Ke- 1 sd 2 / Smt 5"/>
    <x v="0"/>
    <s v="BNI AKBID"/>
    <n v="1300000"/>
  </r>
  <r>
    <m/>
    <x v="3"/>
    <x v="1"/>
    <s v="Ke- 2 sd 6 / Smt 4"/>
    <x v="0"/>
    <s v="BNI AKBID"/>
    <n v="3250000"/>
  </r>
  <r>
    <m/>
    <x v="4"/>
    <x v="1"/>
    <s v="Ke- 6 / Smt 4"/>
    <x v="1"/>
    <s v="BNI AKBID"/>
    <n v="600000"/>
  </r>
  <r>
    <d v="2026-03-03T00:00:00"/>
    <x v="5"/>
    <x v="2"/>
    <m/>
    <x v="0"/>
    <s v="BNI AKBID"/>
    <n v="200000"/>
  </r>
  <r>
    <d v="2026-03-04T00:00:00"/>
    <x v="6"/>
    <x v="1"/>
    <s v="Ke- 1 sd 2 / Smt 2"/>
    <x v="0"/>
    <s v="BNI AKBID"/>
    <n v="1300000"/>
  </r>
  <r>
    <m/>
    <x v="7"/>
    <x v="3"/>
    <s v="Semester 6"/>
    <x v="0"/>
    <s v="BNI AKBID"/>
    <n v="1043000"/>
  </r>
  <r>
    <d v="2026-03-05T00:00:00"/>
    <x v="8"/>
    <x v="4"/>
    <s v="Semester 1"/>
    <x v="0"/>
    <s v="BNI AKBID"/>
    <n v="200000"/>
  </r>
  <r>
    <m/>
    <x v="8"/>
    <x v="5"/>
    <s v="Semester 2"/>
    <x v="0"/>
    <s v="BNI AKBID"/>
    <n v="200000"/>
  </r>
  <r>
    <m/>
    <x v="9"/>
    <x v="6"/>
    <s v="Bulan Maret"/>
    <x v="0"/>
    <s v="BNI AKBID"/>
    <m/>
  </r>
  <r>
    <m/>
    <x v="10"/>
    <x v="6"/>
    <s v="Bulan Maret"/>
    <x v="0"/>
    <s v="BNI AKBID"/>
    <m/>
  </r>
  <r>
    <m/>
    <x v="11"/>
    <x v="6"/>
    <s v="Reimburse"/>
    <x v="0"/>
    <s v="BNI AKBID"/>
    <m/>
  </r>
  <r>
    <m/>
    <x v="12"/>
    <x v="6"/>
    <s v="Februari"/>
    <x v="0"/>
    <s v="BNI AKBID"/>
    <m/>
  </r>
  <r>
    <d v="2026-03-06T00:00:00"/>
    <x v="13"/>
    <x v="5"/>
    <s v="Semester 2"/>
    <x v="0"/>
    <s v="BNI AKBID"/>
    <n v="200000"/>
  </r>
  <r>
    <m/>
    <x v="13"/>
    <x v="1"/>
    <s v="Ke- 1/ Smt 2"/>
    <x v="0"/>
    <s v="BNI AKBID"/>
    <n v="750000"/>
  </r>
  <r>
    <m/>
    <x v="14"/>
    <x v="1"/>
    <s v="Ke- 1 sd 6 / Smt 5"/>
    <x v="0"/>
    <s v="BNI AKBID"/>
    <n v="3900000"/>
  </r>
  <r>
    <d v="2026-03-07T00:00:00"/>
    <x v="15"/>
    <x v="5"/>
    <s v="Semester 2"/>
    <x v="0"/>
    <s v="BNI AKBID"/>
    <n v="200000"/>
  </r>
  <r>
    <m/>
    <x v="16"/>
    <x v="1"/>
    <s v="Ke- 5/ Smt 1"/>
    <x v="1"/>
    <s v="BNI AKBID"/>
    <n v="500000"/>
  </r>
  <r>
    <d v="2026-03-09T00:00:00"/>
    <x v="17"/>
    <x v="1"/>
    <s v="Ke- 6 / Smt 1"/>
    <x v="0"/>
    <s v="BNI AKBID"/>
    <n v="750000"/>
  </r>
  <r>
    <m/>
    <x v="17"/>
    <x v="5"/>
    <s v="Semester 2"/>
    <x v="0"/>
    <s v="BNI AKBID"/>
    <n v="200000"/>
  </r>
  <r>
    <m/>
    <x v="17"/>
    <x v="1"/>
    <s v="Ke- 1 / Smt 2"/>
    <x v="0"/>
    <s v="BNI AKBID"/>
    <n v="750000"/>
  </r>
  <r>
    <m/>
    <x v="18"/>
    <x v="5"/>
    <s v="Semester 2"/>
    <x v="0"/>
    <s v="BNI AKBID"/>
    <n v="200000"/>
  </r>
  <r>
    <m/>
    <x v="19"/>
    <x v="1"/>
    <s v="Ke- 1 / Smt 2"/>
    <x v="0"/>
    <s v="BNI AKBID"/>
    <n v="675000"/>
  </r>
  <r>
    <m/>
    <x v="19"/>
    <x v="5"/>
    <s v="Semester 2"/>
    <x v="0"/>
    <s v="BNI AKBID"/>
    <n v="200000"/>
  </r>
  <r>
    <m/>
    <x v="4"/>
    <x v="1"/>
    <s v="Ke 1 sd 2 / Smt 5"/>
    <x v="0"/>
    <s v="BNI AKBID"/>
    <n v="1300000"/>
  </r>
  <r>
    <d v="2026-03-10T00:00:00"/>
    <x v="20"/>
    <x v="4"/>
    <s v="Semester 1"/>
    <x v="0"/>
    <s v="BNI AKBID"/>
    <n v="200000"/>
  </r>
  <r>
    <m/>
    <x v="20"/>
    <x v="1"/>
    <s v="Ke- 1 / Smt 2"/>
    <x v="0"/>
    <s v="BNI AKBID"/>
    <n v="750000"/>
  </r>
  <r>
    <d v="2026-03-11T00:00:00"/>
    <x v="21"/>
    <x v="1"/>
    <s v="Ke- 6 / Smt 1"/>
    <x v="0"/>
    <s v="BNI AKBID"/>
    <n v="750000"/>
  </r>
  <r>
    <m/>
    <x v="22"/>
    <x v="1"/>
    <s v="Ke- 6 / Smt 1"/>
    <x v="0"/>
    <s v="BNI AKBID"/>
    <n v="750000"/>
  </r>
  <r>
    <m/>
    <x v="22"/>
    <x v="4"/>
    <s v="Semester 1"/>
    <x v="0"/>
    <s v="BNI AKBID"/>
    <n v="200000"/>
  </r>
  <r>
    <m/>
    <x v="22"/>
    <x v="1"/>
    <s v="Ke- 1 / Smt 2"/>
    <x v="0"/>
    <s v="BNI AKBID"/>
    <n v="750000"/>
  </r>
  <r>
    <m/>
    <x v="23"/>
    <x v="0"/>
    <m/>
    <x v="0"/>
    <s v="BNI AKBID"/>
    <n v="150000"/>
  </r>
  <r>
    <d v="2026-03-12T00:00:00"/>
    <x v="24"/>
    <x v="1"/>
    <s v="Ke- 1 sd 2/ Smt 5"/>
    <x v="0"/>
    <s v="BNI AKBID"/>
    <n v="1300000"/>
  </r>
  <r>
    <m/>
    <x v="25"/>
    <x v="0"/>
    <m/>
    <x v="0"/>
    <s v="BNI AKBID"/>
    <n v="150000"/>
  </r>
  <r>
    <s v=" "/>
    <x v="26"/>
    <x v="4"/>
    <s v="Semeter 4"/>
    <x v="1"/>
    <s v="BNI AKBID"/>
    <n v="300000"/>
  </r>
  <r>
    <m/>
    <x v="26"/>
    <x v="1"/>
    <s v="Ke- 6 / Smt 5"/>
    <x v="0"/>
    <s v="BNI AKBID"/>
    <n v="650000"/>
  </r>
  <r>
    <m/>
    <x v="26"/>
    <x v="7"/>
    <s v="Semester 6"/>
    <x v="0"/>
    <s v="BNI AKBID"/>
    <n v="1043000"/>
  </r>
  <r>
    <m/>
    <x v="27"/>
    <x v="1"/>
    <s v="Ke- 6 / Smt 1"/>
    <x v="0"/>
    <s v="BNI AKBID"/>
    <n v="750000"/>
  </r>
  <r>
    <m/>
    <x v="27"/>
    <x v="5"/>
    <s v="Semester 2"/>
    <x v="0"/>
    <s v="BNI AKBID"/>
    <n v="200000"/>
  </r>
  <r>
    <m/>
    <x v="28"/>
    <x v="1"/>
    <s v="Ke- 4 sd 5/ Smt 3"/>
    <x v="0"/>
    <s v="BNI AKBID"/>
    <n v="1300000"/>
  </r>
  <r>
    <m/>
    <x v="29"/>
    <x v="1"/>
    <s v="Ke- 2 / Smt 2"/>
    <x v="0"/>
    <s v="BNI AKBID"/>
    <n v="750000"/>
  </r>
  <r>
    <d v="2026-03-14T00:00:00"/>
    <x v="30"/>
    <x v="0"/>
    <m/>
    <x v="0"/>
    <s v="BNI AKBID"/>
    <n v="150000"/>
  </r>
  <r>
    <d v="2026-03-15T00:00:00"/>
    <x v="31"/>
    <x v="0"/>
    <m/>
    <x v="0"/>
    <s v="BNI AKBID"/>
    <n v="150000"/>
  </r>
  <r>
    <d v="2026-03-16T00:00:00"/>
    <x v="32"/>
    <x v="4"/>
    <s v="Semester 3"/>
    <x v="0"/>
    <s v="BNI AKBID"/>
    <n v="3000000"/>
  </r>
  <r>
    <m/>
    <x v="32"/>
    <x v="1"/>
    <s v="Ke- 1 sd 2/ Smt 4"/>
    <x v="0"/>
    <s v="BNI AKBID"/>
    <n v="1300000"/>
  </r>
  <r>
    <m/>
    <x v="33"/>
    <x v="0"/>
    <m/>
    <x v="0"/>
    <s v="BNI AKBID"/>
    <n v="150000"/>
  </r>
  <r>
    <d v="2026-03-28T00:00:00"/>
    <x v="34"/>
    <x v="0"/>
    <m/>
    <x v="0"/>
    <s v="BNI AKBID"/>
    <n v="150000"/>
  </r>
  <r>
    <m/>
    <x v="16"/>
    <x v="1"/>
    <s v="Ke- 1 / Smt 2"/>
    <x v="0"/>
    <s v="BNI AKBID"/>
    <n v="750000"/>
  </r>
  <r>
    <d v="2026-03-30T00:00:00"/>
    <x v="35"/>
    <x v="1"/>
    <s v="Ke- 6 / Smt 4"/>
    <x v="0"/>
    <s v="BNI AKBID"/>
    <n v="650000"/>
  </r>
  <r>
    <d v="2026-03-31T00:00:00"/>
    <x v="36"/>
    <x v="1"/>
    <s v="Ke- 1 / Smt 2"/>
    <x v="0"/>
    <s v="BNI AKBID"/>
    <n v="750000"/>
  </r>
  <r>
    <m/>
    <x v="37"/>
    <x v="6"/>
    <m/>
    <x v="0"/>
    <s v="BNI AKBID"/>
    <m/>
  </r>
  <r>
    <m/>
    <x v="38"/>
    <x v="6"/>
    <m/>
    <x v="0"/>
    <s v="BNI AKBID"/>
    <m/>
  </r>
  <r>
    <m/>
    <x v="39"/>
    <x v="6"/>
    <m/>
    <x v="0"/>
    <s v="BNI AKBID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  <x v="0"/>
    <x v="0"/>
    <s v="Ke-3 sd 4/Smt 4"/>
    <m/>
    <s v="BNI AKBID"/>
    <n v="1300000"/>
  </r>
  <r>
    <x v="1"/>
    <x v="1"/>
    <x v="0"/>
    <s v="Ke-4/Smt 5"/>
    <m/>
    <s v="BNI VA"/>
    <n v="650000"/>
  </r>
  <r>
    <x v="1"/>
    <x v="2"/>
    <x v="1"/>
    <s v="Nov-Des 2025"/>
    <m/>
    <s v="BNI AKBID"/>
    <n v="450000"/>
  </r>
  <r>
    <x v="2"/>
    <x v="3"/>
    <x v="0"/>
    <s v="Ke-6/Smt 1"/>
    <m/>
    <s v="BNI AKBID"/>
    <n v="650000"/>
  </r>
  <r>
    <x v="1"/>
    <x v="3"/>
    <x v="2"/>
    <s v="Semester 1"/>
    <m/>
    <s v="BNI AKBID"/>
    <n v="1000000"/>
  </r>
  <r>
    <x v="3"/>
    <x v="2"/>
    <x v="1"/>
    <s v="Januari"/>
    <m/>
    <s v="BNI AKBID"/>
    <n v="250000"/>
  </r>
  <r>
    <x v="1"/>
    <x v="4"/>
    <x v="0"/>
    <s v="Ke-6/Smt 1"/>
    <m/>
    <s v="BNI AKBID"/>
    <n v="675000"/>
  </r>
  <r>
    <x v="1"/>
    <x v="4"/>
    <x v="2"/>
    <s v="Semester 1"/>
    <m/>
    <s v="BNI AKBID"/>
    <n v="200000"/>
  </r>
  <r>
    <x v="4"/>
    <x v="5"/>
    <x v="0"/>
    <s v="Ke-6/Smt 1"/>
    <m/>
    <s v="BNI AKBID"/>
    <n v="750000"/>
  </r>
  <r>
    <x v="1"/>
    <x v="5"/>
    <x v="2"/>
    <s v="Semester 1"/>
    <m/>
    <s v="BNI AKBID"/>
    <n v="200000"/>
  </r>
  <r>
    <x v="1"/>
    <x v="6"/>
    <x v="3"/>
    <m/>
    <m/>
    <s v="BNI AKBID"/>
    <s v="-"/>
  </r>
  <r>
    <x v="5"/>
    <x v="7"/>
    <x v="3"/>
    <m/>
    <m/>
    <s v="BNI AKBID"/>
    <s v="-"/>
  </r>
  <r>
    <x v="1"/>
    <x v="8"/>
    <x v="3"/>
    <m/>
    <m/>
    <s v="BNI AKBID"/>
    <s v="-"/>
  </r>
  <r>
    <x v="1"/>
    <x v="9"/>
    <x v="3"/>
    <m/>
    <m/>
    <s v="BNI AKBID"/>
    <s v="-"/>
  </r>
  <r>
    <x v="1"/>
    <x v="10"/>
    <x v="3"/>
    <m/>
    <m/>
    <s v="BNI AKBID"/>
    <s v="-"/>
  </r>
  <r>
    <x v="1"/>
    <x v="11"/>
    <x v="3"/>
    <m/>
    <m/>
    <s v="BNI AKBID"/>
    <s v="-"/>
  </r>
  <r>
    <x v="1"/>
    <x v="12"/>
    <x v="3"/>
    <m/>
    <m/>
    <s v="BNI AKBID"/>
    <s v="-"/>
  </r>
  <r>
    <x v="6"/>
    <x v="2"/>
    <x v="1"/>
    <s v="sisa bulan desember"/>
    <m/>
    <s v="BNI AKBID"/>
    <n v="50000"/>
  </r>
  <r>
    <x v="1"/>
    <x v="13"/>
    <x v="0"/>
    <s v="Ke-6/Smt 3"/>
    <m/>
    <s v="BNI AKBID"/>
    <n v="650000"/>
  </r>
  <r>
    <x v="1"/>
    <x v="14"/>
    <x v="4"/>
    <m/>
    <m/>
    <s v="BNI AKBID"/>
    <n v="150000"/>
  </r>
  <r>
    <x v="1"/>
    <x v="15"/>
    <x v="0"/>
    <s v="Ke-6 / Smt 1"/>
    <m/>
    <s v="BNI AKBID"/>
    <n v="750000"/>
  </r>
  <r>
    <x v="1"/>
    <x v="15"/>
    <x v="2"/>
    <s v="Semester 1"/>
    <m/>
    <s v="BNI AKBID"/>
    <n v="200000"/>
  </r>
  <r>
    <x v="7"/>
    <x v="16"/>
    <x v="4"/>
    <m/>
    <m/>
    <s v="BNI AKBID"/>
    <n v="150000"/>
  </r>
  <r>
    <x v="1"/>
    <x v="17"/>
    <x v="4"/>
    <m/>
    <m/>
    <s v="BNI AKBID"/>
    <n v="150000"/>
  </r>
  <r>
    <x v="1"/>
    <x v="18"/>
    <x v="0"/>
    <s v="Ke-5/Smt 5"/>
    <m/>
    <s v="BNI VA"/>
    <n v="650000"/>
  </r>
  <r>
    <x v="1"/>
    <x v="15"/>
    <x v="0"/>
    <s v="Ke-1/Smt 2"/>
    <m/>
    <s v="BNI AKBID"/>
    <n v="750000"/>
  </r>
  <r>
    <x v="1"/>
    <x v="15"/>
    <x v="5"/>
    <s v="Semester 2"/>
    <m/>
    <s v="BNI AKBID"/>
    <n v="200000"/>
  </r>
  <r>
    <x v="1"/>
    <x v="19"/>
    <x v="0"/>
    <s v="Ke-6/Smt 1"/>
    <m/>
    <s v="BNI AKBID"/>
    <n v="750000"/>
  </r>
  <r>
    <x v="8"/>
    <x v="20"/>
    <x v="0"/>
    <s v="Ke-6/Smt 3"/>
    <m/>
    <s v="BNI AKBID"/>
    <n v="650000"/>
  </r>
  <r>
    <x v="1"/>
    <x v="21"/>
    <x v="0"/>
    <s v="Ke-6/Smt 1"/>
    <m/>
    <s v="BNI AKBID"/>
    <n v="750000"/>
  </r>
  <r>
    <x v="1"/>
    <x v="22"/>
    <x v="2"/>
    <s v="Semester 1"/>
    <m/>
    <s v="BNI AKBID"/>
    <n v="200000"/>
  </r>
  <r>
    <x v="9"/>
    <x v="23"/>
    <x v="2"/>
    <s v="Semester 5"/>
    <m/>
    <s v="BNI VA"/>
    <n v="3000000"/>
  </r>
  <r>
    <x v="1"/>
    <x v="24"/>
    <x v="6"/>
    <m/>
    <m/>
    <s v="BNI AKBID"/>
    <s v="-"/>
  </r>
  <r>
    <x v="1"/>
    <x v="25"/>
    <x v="6"/>
    <m/>
    <m/>
    <s v="BNI AKBID"/>
    <s v="-"/>
  </r>
  <r>
    <x v="1"/>
    <x v="26"/>
    <x v="6"/>
    <m/>
    <m/>
    <s v="BNI AKBID"/>
    <s v="-"/>
  </r>
  <r>
    <x v="1"/>
    <x v="27"/>
    <x v="6"/>
    <m/>
    <m/>
    <s v="BNI AKBID"/>
    <s v="-"/>
  </r>
  <r>
    <x v="1"/>
    <x v="28"/>
    <x v="6"/>
    <m/>
    <m/>
    <s v="BNI AKBID"/>
    <s v="-"/>
  </r>
  <r>
    <x v="1"/>
    <x v="29"/>
    <x v="6"/>
    <m/>
    <m/>
    <s v="BNI AKBID"/>
    <s v="-"/>
  </r>
  <r>
    <x v="1"/>
    <x v="30"/>
    <x v="6"/>
    <m/>
    <m/>
    <s v="BNI AKBID"/>
    <s v="-"/>
  </r>
  <r>
    <x v="1"/>
    <x v="31"/>
    <x v="6"/>
    <m/>
    <m/>
    <s v="BNI AKBID"/>
    <s v="-"/>
  </r>
  <r>
    <x v="1"/>
    <x v="32"/>
    <x v="6"/>
    <m/>
    <m/>
    <s v="BNI AKBID"/>
    <s v="-"/>
  </r>
  <r>
    <x v="1"/>
    <x v="33"/>
    <x v="6"/>
    <m/>
    <m/>
    <s v="BNI AKBID"/>
    <s v="-"/>
  </r>
  <r>
    <x v="1"/>
    <x v="34"/>
    <x v="6"/>
    <m/>
    <m/>
    <s v="BNI AKBID"/>
    <s v="-"/>
  </r>
  <r>
    <x v="1"/>
    <x v="35"/>
    <x v="6"/>
    <m/>
    <m/>
    <s v="BNI AKBID"/>
    <s v="-"/>
  </r>
  <r>
    <x v="1"/>
    <x v="36"/>
    <x v="6"/>
    <m/>
    <m/>
    <s v="BNI AKBID"/>
    <s v="-"/>
  </r>
  <r>
    <x v="1"/>
    <x v="37"/>
    <x v="6"/>
    <m/>
    <m/>
    <s v="BNI AKBID"/>
    <s v="-"/>
  </r>
  <r>
    <x v="1"/>
    <x v="38"/>
    <x v="6"/>
    <m/>
    <m/>
    <s v="BNI AKBID"/>
    <s v="-"/>
  </r>
  <r>
    <x v="1"/>
    <x v="39"/>
    <x v="6"/>
    <m/>
    <m/>
    <s v="BNI AKBID"/>
    <s v="-"/>
  </r>
  <r>
    <x v="1"/>
    <x v="40"/>
    <x v="6"/>
    <m/>
    <m/>
    <s v="BNI AKBID"/>
    <s v="-"/>
  </r>
  <r>
    <x v="1"/>
    <x v="41"/>
    <x v="6"/>
    <m/>
    <m/>
    <s v="BNI AKBID"/>
    <s v="-"/>
  </r>
  <r>
    <x v="1"/>
    <x v="42"/>
    <x v="6"/>
    <m/>
    <m/>
    <s v="BNI AKBID"/>
    <s v="-"/>
  </r>
  <r>
    <x v="1"/>
    <x v="43"/>
    <x v="6"/>
    <m/>
    <m/>
    <s v="BNI AKBID"/>
    <s v="-"/>
  </r>
  <r>
    <x v="1"/>
    <x v="44"/>
    <x v="6"/>
    <m/>
    <m/>
    <s v="BNI AKBID"/>
    <s v="-"/>
  </r>
  <r>
    <x v="10"/>
    <x v="45"/>
    <x v="0"/>
    <s v="Ke-6/Smt 3"/>
    <m/>
    <s v="BNI AKBID"/>
    <n v="650000"/>
  </r>
  <r>
    <x v="11"/>
    <x v="46"/>
    <x v="3"/>
    <m/>
    <m/>
    <s v="BNI AKBID"/>
    <s v="-"/>
  </r>
  <r>
    <x v="1"/>
    <x v="47"/>
    <x v="3"/>
    <m/>
    <m/>
    <s v="BNI AKBID"/>
    <s v="-"/>
  </r>
  <r>
    <x v="12"/>
    <x v="48"/>
    <x v="0"/>
    <s v="Ke-6/Smt 1"/>
    <m/>
    <s v="BNI AKBID"/>
    <n v="650000"/>
  </r>
  <r>
    <x v="1"/>
    <x v="49"/>
    <x v="7"/>
    <m/>
    <m/>
    <s v="BNI AKBID"/>
    <n v="750000"/>
  </r>
  <r>
    <x v="13"/>
    <x v="50"/>
    <x v="3"/>
    <m/>
    <m/>
    <s v="BNI AKBID"/>
    <s v="-"/>
  </r>
  <r>
    <x v="14"/>
    <x v="51"/>
    <x v="3"/>
    <m/>
    <m/>
    <s v="BNI AKBID"/>
    <s v="-"/>
  </r>
  <r>
    <x v="1"/>
    <x v="52"/>
    <x v="0"/>
    <s v="Ke-1 sd 2/ Smt 2"/>
    <m/>
    <s v="BNI AKBID"/>
    <n v="1300000"/>
  </r>
  <r>
    <x v="1"/>
    <x v="52"/>
    <x v="2"/>
    <s v="Semester 2"/>
    <m/>
    <s v="BNI AKBID"/>
    <n v="3000000"/>
  </r>
  <r>
    <x v="15"/>
    <x v="53"/>
    <x v="6"/>
    <m/>
    <m/>
    <s v="BNI AKBID"/>
    <n v="55000"/>
  </r>
  <r>
    <x v="16"/>
    <x v="21"/>
    <x v="0"/>
    <s v="Ke-1/ Smt 2"/>
    <m/>
    <s v="BNI AKBID"/>
    <n v="750000"/>
  </r>
  <r>
    <x v="1"/>
    <x v="21"/>
    <x v="5"/>
    <s v="Semester 2"/>
    <m/>
    <s v="BNI AKBID"/>
    <n v="200000"/>
  </r>
  <r>
    <x v="17"/>
    <x v="15"/>
    <x v="5"/>
    <s v="Semester 2"/>
    <m/>
    <s v="BNI AKBID"/>
    <n v="200000"/>
  </r>
  <r>
    <x v="1"/>
    <x v="15"/>
    <x v="0"/>
    <s v="Ke-1/ Smt 2"/>
    <m/>
    <s v="BNI AKBID"/>
    <n v="750000"/>
  </r>
  <r>
    <x v="1"/>
    <x v="22"/>
    <x v="5"/>
    <s v="Semester 2"/>
    <m/>
    <s v="BNI AKBID"/>
    <n v="200000"/>
  </r>
  <r>
    <x v="1"/>
    <x v="22"/>
    <x v="0"/>
    <s v="Ke-6/ Smt 1"/>
    <m/>
    <s v="BNI AKBID"/>
    <n v="750000"/>
  </r>
  <r>
    <x v="1"/>
    <x v="0"/>
    <x v="0"/>
    <s v="Ke-5/ Smt 4"/>
    <m/>
    <s v="BNI AKBID"/>
    <n v="650000"/>
  </r>
  <r>
    <x v="1"/>
    <x v="54"/>
    <x v="5"/>
    <s v="Semester 2"/>
    <m/>
    <s v="BNI AKBID"/>
    <n v="200000"/>
  </r>
  <r>
    <x v="1"/>
    <x v="54"/>
    <x v="0"/>
    <s v="Ke-1/ Smt 2"/>
    <m/>
    <s v="KAS AKBID"/>
    <n v="750000"/>
  </r>
  <r>
    <x v="1"/>
    <x v="23"/>
    <x v="0"/>
    <s v="Ke-5/ Smt 5"/>
    <m/>
    <s v="BNI VA"/>
    <n v="650000"/>
  </r>
  <r>
    <x v="18"/>
    <x v="1"/>
    <x v="0"/>
    <s v="Ke-5/ Smt 5"/>
    <m/>
    <s v="BNI AKBID"/>
    <n v="650000"/>
  </r>
  <r>
    <x v="1"/>
    <x v="55"/>
    <x v="5"/>
    <s v="Semester 2"/>
    <m/>
    <s v="BNI AKBID"/>
    <n v="200000"/>
  </r>
  <r>
    <x v="1"/>
    <x v="19"/>
    <x v="5"/>
    <s v="Semester 2"/>
    <m/>
    <s v="BNI AKBID"/>
    <n v="200000"/>
  </r>
  <r>
    <x v="1"/>
    <x v="56"/>
    <x v="0"/>
    <s v="Ke-5 sd 6/ Smt 3"/>
    <m/>
    <s v="BNI AKBID"/>
    <n v="1300000"/>
  </r>
  <r>
    <x v="1"/>
    <x v="56"/>
    <x v="0"/>
    <s v="Ke-1/ Smt 2/ Smt 4"/>
    <m/>
    <s v="BNI AKBID"/>
    <n v="1300000"/>
  </r>
  <r>
    <x v="1"/>
    <x v="56"/>
    <x v="0"/>
    <s v="Ke-3/ Smt 4"/>
    <s v="CICILAN"/>
    <s v="BNI AKBID"/>
    <n v="250000"/>
  </r>
  <r>
    <x v="1"/>
    <x v="20"/>
    <x v="1"/>
    <s v="Bulan Januari"/>
    <m/>
    <s v="BNI AKBID"/>
    <n v="250000"/>
  </r>
  <r>
    <x v="1"/>
    <x v="13"/>
    <x v="0"/>
    <s v="Ke-1/ Smt 4"/>
    <m/>
    <s v="BNI AKBID"/>
    <n v="650000"/>
  </r>
  <r>
    <x v="1"/>
    <x v="57"/>
    <x v="0"/>
    <s v="Ke- 4/ Smt 1"/>
    <m/>
    <s v="BNI AKBID"/>
    <n v="750000"/>
  </r>
  <r>
    <x v="1"/>
    <x v="57"/>
    <x v="0"/>
    <s v="Ke- 5/ Smt 1"/>
    <s v="CICILAN"/>
    <s v="BNI AKBID"/>
    <n v="250000"/>
  </r>
  <r>
    <x v="1"/>
    <x v="58"/>
    <x v="3"/>
    <m/>
    <m/>
    <s v="BNI AKBID"/>
    <s v="-"/>
  </r>
  <r>
    <x v="1"/>
    <x v="59"/>
    <x v="6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1 Des 2025"/>
    <x v="0"/>
    <x v="0"/>
    <s v="Ke-2 sd 3/Smt 5"/>
    <m/>
    <s v="BNI VA"/>
    <n v="1300000"/>
  </r>
  <r>
    <m/>
    <x v="1"/>
    <x v="0"/>
    <s v="Ke-2/Smt 4"/>
    <m/>
    <s v="BNI VA"/>
    <n v="650000"/>
  </r>
  <r>
    <s v="2 Des 2025"/>
    <x v="2"/>
    <x v="0"/>
    <s v="Ke-2/Smt 4"/>
    <m/>
    <s v="BNI VA"/>
    <n v="650000"/>
  </r>
  <r>
    <m/>
    <x v="3"/>
    <x v="0"/>
    <s v="Ke-4/Smt 1"/>
    <m/>
    <s v="BNI VA"/>
    <n v="675000"/>
  </r>
  <r>
    <s v="3 Des 2025"/>
    <x v="4"/>
    <x v="0"/>
    <s v="Ke-4/Smt 1"/>
    <m/>
    <s v="BNI VA"/>
    <n v="650000"/>
  </r>
  <r>
    <s v="4 Des 2025"/>
    <x v="5"/>
    <x v="0"/>
    <s v="Ke-4/Smt 1"/>
    <m/>
    <s v="BNI VA"/>
    <n v="650000"/>
  </r>
  <r>
    <d v="2025-12-06T00:00:00"/>
    <x v="6"/>
    <x v="0"/>
    <s v="Ke-4/Smt 1"/>
    <m/>
    <s v="BNI VA"/>
    <n v="750000"/>
  </r>
  <r>
    <d v="2025-12-09T00:00:00"/>
    <x v="7"/>
    <x v="0"/>
    <s v="Ke-2/Smt 5"/>
    <m/>
    <s v="BNI VA"/>
    <n v="650000"/>
  </r>
  <r>
    <d v="2025-12-10T00:00:00"/>
    <x v="8"/>
    <x v="0"/>
    <s v="Ke-4/Smt 1"/>
    <m/>
    <s v="BNI VA"/>
    <n v="750000"/>
  </r>
  <r>
    <d v="2025-12-11T00:00:00"/>
    <x v="9"/>
    <x v="0"/>
    <s v="Ke-4/Smt 3"/>
    <m/>
    <s v="BNI VA"/>
    <n v="650000"/>
  </r>
  <r>
    <m/>
    <x v="10"/>
    <x v="0"/>
    <s v="Ke-4/Smt 1"/>
    <m/>
    <s v="BNI VA"/>
    <n v="750000"/>
  </r>
  <r>
    <m/>
    <x v="11"/>
    <x v="0"/>
    <s v="Ke-2/Smt 5"/>
    <m/>
    <s v="BNI VA"/>
    <n v="650000"/>
  </r>
  <r>
    <m/>
    <x v="12"/>
    <x v="0"/>
    <s v="Ke-4/Smt 1"/>
    <m/>
    <s v="BNI VA"/>
    <n v="750000"/>
  </r>
  <r>
    <m/>
    <x v="13"/>
    <x v="1"/>
    <m/>
    <m/>
    <s v="BNI AKBID"/>
    <m/>
  </r>
  <r>
    <d v="2025-12-12T00:00:00"/>
    <x v="14"/>
    <x v="2"/>
    <m/>
    <m/>
    <s v="BNI CV"/>
    <n v="25000"/>
  </r>
  <r>
    <m/>
    <x v="15"/>
    <x v="0"/>
    <s v="Ke-4/Smt 1"/>
    <s v="CICILAN"/>
    <s v="BNI VA"/>
    <n v="500000"/>
  </r>
  <r>
    <d v="2025-12-13T00:00:00"/>
    <x v="16"/>
    <x v="3"/>
    <m/>
    <s v="CICILAN"/>
    <s v="BNI CV"/>
    <n v="500000"/>
  </r>
  <r>
    <m/>
    <x v="17"/>
    <x v="0"/>
    <s v="Ke-5/Smt 1"/>
    <m/>
    <s v="BNI VA"/>
    <n v="650000"/>
  </r>
  <r>
    <d v="2025-12-17T00:00:00"/>
    <x v="18"/>
    <x v="4"/>
    <m/>
    <m/>
    <s v="BNI CV"/>
    <n v="150000"/>
  </r>
  <r>
    <d v="2025-12-18T00:00:00"/>
    <x v="19"/>
    <x v="0"/>
    <s v="Ke-4/Smt 3"/>
    <m/>
    <s v="BNI CV"/>
    <n v="650000"/>
  </r>
  <r>
    <m/>
    <x v="20"/>
    <x v="0"/>
    <s v="Ke-3/Smt 5"/>
    <m/>
    <s v="BNI VA"/>
    <n v="650000"/>
  </r>
  <r>
    <d v="2025-12-19T00:00:00"/>
    <x v="21"/>
    <x v="5"/>
    <m/>
    <m/>
    <s v="BNI AKBID"/>
    <m/>
  </r>
  <r>
    <m/>
    <x v="22"/>
    <x v="5"/>
    <m/>
    <m/>
    <s v="BNI AKBID"/>
    <m/>
  </r>
  <r>
    <d v="2025-12-21T00:00:00"/>
    <x v="23"/>
    <x v="4"/>
    <m/>
    <m/>
    <s v="TUNAI"/>
    <n v="150000"/>
  </r>
  <r>
    <d v="2025-12-22T00:00:00"/>
    <x v="24"/>
    <x v="4"/>
    <m/>
    <m/>
    <s v="BNI CV"/>
    <n v="150000"/>
  </r>
  <r>
    <m/>
    <x v="25"/>
    <x v="5"/>
    <m/>
    <m/>
    <s v="PUSAT"/>
    <m/>
  </r>
  <r>
    <m/>
    <x v="25"/>
    <x v="5"/>
    <m/>
    <m/>
    <s v="PUSAT"/>
    <m/>
  </r>
  <r>
    <d v="2025-12-23T00:00:00"/>
    <x v="26"/>
    <x v="0"/>
    <s v="Ke-5/Smt 3"/>
    <m/>
    <s v="BNI VA"/>
    <n v="650000"/>
  </r>
  <r>
    <m/>
    <x v="27"/>
    <x v="0"/>
    <s v="Ke-2/Smt 3"/>
    <m/>
    <s v="BNI VA"/>
    <n v="650000"/>
  </r>
  <r>
    <d v="2025-12-24T00:00:00"/>
    <x v="28"/>
    <x v="0"/>
    <s v="Ke-4/Smt 4"/>
    <m/>
    <s v="BNI VA"/>
    <n v="650000"/>
  </r>
  <r>
    <d v="2025-12-29T00:00:00"/>
    <x v="29"/>
    <x v="4"/>
    <m/>
    <m/>
    <s v="BNI CV"/>
    <n v="150000"/>
  </r>
  <r>
    <m/>
    <x v="30"/>
    <x v="0"/>
    <s v="Ke-4/Smt 1"/>
    <m/>
    <s v="BNI VA"/>
    <n v="750000"/>
  </r>
  <r>
    <d v="2025-12-30T00:00:00"/>
    <x v="31"/>
    <x v="4"/>
    <m/>
    <m/>
    <s v="BNI CV"/>
    <n v="150000"/>
  </r>
  <r>
    <d v="2025-12-31T00:00:00"/>
    <x v="32"/>
    <x v="0"/>
    <s v="Ke-4/Smt 1"/>
    <m/>
    <s v="BNI VA"/>
    <n v="750000"/>
  </r>
  <r>
    <m/>
    <x v="33"/>
    <x v="0"/>
    <s v="Ke-5/Smt 3"/>
    <m/>
    <s v="BNI CV"/>
    <n v="65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d v="2024-12-03T00:00:00"/>
    <x v="0"/>
    <x v="0"/>
    <s v="Ke-4/Smt 3"/>
    <m/>
    <s v="BNI VA"/>
    <n v="650000"/>
  </r>
  <r>
    <m/>
    <x v="1"/>
    <x v="1"/>
    <m/>
    <m/>
    <s v="PUSAT"/>
    <m/>
  </r>
  <r>
    <d v="2024-12-04T00:00:00"/>
    <x v="2"/>
    <x v="2"/>
    <m/>
    <m/>
    <s v="BNI CV"/>
    <n v="150000"/>
  </r>
  <r>
    <d v="2024-12-05T00:00:00"/>
    <x v="3"/>
    <x v="1"/>
    <m/>
    <m/>
    <s v="PUSAT"/>
    <m/>
  </r>
  <r>
    <m/>
    <x v="4"/>
    <x v="1"/>
    <m/>
    <m/>
    <s v="PUSAT"/>
    <m/>
  </r>
  <r>
    <m/>
    <x v="5"/>
    <x v="1"/>
    <m/>
    <m/>
    <s v="PUSAT"/>
    <m/>
  </r>
  <r>
    <m/>
    <x v="6"/>
    <x v="1"/>
    <m/>
    <m/>
    <s v="PUSAT"/>
    <m/>
  </r>
  <r>
    <d v="2024-12-08T00:00:00"/>
    <x v="7"/>
    <x v="0"/>
    <s v="Ke-3/Smt 3"/>
    <m/>
    <s v="BNI VA"/>
    <n v="650000"/>
  </r>
  <r>
    <d v="2024-12-09T00:00:00"/>
    <x v="8"/>
    <x v="0"/>
    <s v="Ke-4/Smt 1"/>
    <m/>
    <s v="BNI VA"/>
    <n v="650000"/>
  </r>
  <r>
    <m/>
    <x v="8"/>
    <x v="3"/>
    <m/>
    <m/>
    <s v="BNI VA"/>
    <n v="1000000"/>
  </r>
  <r>
    <m/>
    <x v="9"/>
    <x v="0"/>
    <s v="Ke-4/Smt 1"/>
    <m/>
    <s v="BNI VA"/>
    <n v="650000"/>
  </r>
  <r>
    <m/>
    <x v="10"/>
    <x v="1"/>
    <m/>
    <m/>
    <s v="PUSAT"/>
    <m/>
  </r>
  <r>
    <m/>
    <x v="11"/>
    <x v="1"/>
    <m/>
    <m/>
    <s v="PUSAT"/>
    <m/>
  </r>
  <r>
    <d v="2024-12-11T00:00:00"/>
    <x v="12"/>
    <x v="2"/>
    <m/>
    <m/>
    <s v="BNI CV"/>
    <n v="150000"/>
  </r>
  <r>
    <m/>
    <x v="13"/>
    <x v="4"/>
    <m/>
    <s v="Cicilan"/>
    <s v="BNI CV"/>
    <n v="500000"/>
  </r>
  <r>
    <d v="2024-12-12T00:00:00"/>
    <x v="14"/>
    <x v="0"/>
    <s v="Ke-2 sd 3/Smt 3"/>
    <m/>
    <s v="BNI VA"/>
    <n v="1300000"/>
  </r>
  <r>
    <d v="2024-12-13T00:00:00"/>
    <x v="15"/>
    <x v="0"/>
    <s v="Ke-3 sd 4/Smt 1"/>
    <m/>
    <s v="BNI VA"/>
    <n v="1300000"/>
  </r>
  <r>
    <d v="2024-12-14T00:00:00"/>
    <x v="16"/>
    <x v="0"/>
    <s v="Ke-3/Smt 2"/>
    <m/>
    <s v="BNI VA"/>
    <n v="650000"/>
  </r>
  <r>
    <d v="2024-12-16T00:00:00"/>
    <x v="17"/>
    <x v="0"/>
    <s v="Ke-4 sd 5/Smt 2"/>
    <m/>
    <s v="BNI VA"/>
    <n v="1300000"/>
  </r>
  <r>
    <m/>
    <x v="18"/>
    <x v="2"/>
    <m/>
    <m/>
    <s v="BNI CV"/>
    <n v="150000"/>
  </r>
  <r>
    <d v="2024-12-23T00:00:00"/>
    <x v="19"/>
    <x v="1"/>
    <m/>
    <m/>
    <s v="PUSAT"/>
    <m/>
  </r>
  <r>
    <d v="2024-12-24T00:00:00"/>
    <x v="20"/>
    <x v="0"/>
    <s v="Ke-3 sd 4/Smt 2"/>
    <m/>
    <s v="BNI CV"/>
    <n v="1300000"/>
  </r>
  <r>
    <m/>
    <x v="21"/>
    <x v="2"/>
    <m/>
    <m/>
    <s v="BNI CV"/>
    <n v="150000"/>
  </r>
  <r>
    <m/>
    <x v="21"/>
    <x v="4"/>
    <m/>
    <m/>
    <s v="BNI CV"/>
    <n v="1100000"/>
  </r>
  <r>
    <m/>
    <x v="22"/>
    <x v="1"/>
    <m/>
    <m/>
    <m/>
    <m/>
  </r>
  <r>
    <m/>
    <x v="23"/>
    <x v="1"/>
    <m/>
    <m/>
    <s v="PUSAT"/>
    <m/>
  </r>
  <r>
    <m/>
    <x v="24"/>
    <x v="1"/>
    <m/>
    <m/>
    <s v="PUSAT"/>
    <m/>
  </r>
  <r>
    <d v="2024-12-27T00:00:00"/>
    <x v="25"/>
    <x v="0"/>
    <s v="Ke-4/Smt 1"/>
    <m/>
    <s v="BNI VA"/>
    <n v="650000"/>
  </r>
  <r>
    <m/>
    <x v="26"/>
    <x v="1"/>
    <m/>
    <m/>
    <s v="PUSAT"/>
    <m/>
  </r>
  <r>
    <d v="2024-12-28T00:00:00"/>
    <x v="27"/>
    <x v="1"/>
    <m/>
    <m/>
    <s v="PUSAT"/>
    <m/>
  </r>
  <r>
    <d v="2024-12-29T00:00:00"/>
    <x v="28"/>
    <x v="2"/>
    <m/>
    <m/>
    <s v="BNI CV"/>
    <n v="150000"/>
  </r>
  <r>
    <m/>
    <x v="29"/>
    <x v="5"/>
    <m/>
    <m/>
    <s v="PUSAT"/>
    <m/>
  </r>
  <r>
    <d v="2024-12-31T00:00:00"/>
    <x v="30"/>
    <x v="2"/>
    <m/>
    <m/>
    <s v="BNI CV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49D12-95DA-45A5-BFE0-4C480650F50F}" name="PivotTable3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3" firstHeaderRow="1" firstDataRow="1" firstDataCol="1"/>
  <pivotFields count="7">
    <pivotField showAll="0"/>
    <pivotField axis="axisRow" showAll="0">
      <items count="32">
        <item x="12"/>
        <item x="30"/>
        <item x="22"/>
        <item x="4"/>
        <item x="11"/>
        <item x="29"/>
        <item x="24"/>
        <item x="3"/>
        <item x="1"/>
        <item x="6"/>
        <item x="14"/>
        <item x="5"/>
        <item x="2"/>
        <item x="9"/>
        <item x="16"/>
        <item x="17"/>
        <item x="25"/>
        <item x="23"/>
        <item x="20"/>
        <item x="28"/>
        <item x="19"/>
        <item x="26"/>
        <item x="27"/>
        <item x="10"/>
        <item x="13"/>
        <item x="8"/>
        <item x="18"/>
        <item x="7"/>
        <item x="15"/>
        <item x="21"/>
        <item x="0"/>
        <item t="default"/>
      </items>
    </pivotField>
    <pivotField axis="axisRow" showAll="0">
      <items count="7">
        <item x="0"/>
        <item x="3"/>
        <item x="4"/>
        <item x="1"/>
        <item x="2"/>
        <item x="5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0">
    <i>
      <x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25"/>
    </i>
    <i r="1">
      <x v="27"/>
    </i>
    <i r="1">
      <x v="28"/>
    </i>
    <i r="1">
      <x v="30"/>
    </i>
    <i>
      <x v="1"/>
    </i>
    <i r="1">
      <x v="25"/>
    </i>
    <i>
      <x v="2"/>
    </i>
    <i r="1">
      <x v="24"/>
    </i>
    <i r="1">
      <x v="29"/>
    </i>
    <i>
      <x v="3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7"/>
    </i>
    <i r="1">
      <x v="20"/>
    </i>
    <i r="1">
      <x v="21"/>
    </i>
    <i r="1">
      <x v="22"/>
    </i>
    <i r="1">
      <x v="23"/>
    </i>
    <i>
      <x v="4"/>
    </i>
    <i r="1">
      <x/>
    </i>
    <i r="1">
      <x v="1"/>
    </i>
    <i r="1">
      <x v="12"/>
    </i>
    <i r="1">
      <x v="19"/>
    </i>
    <i r="1">
      <x v="26"/>
    </i>
    <i r="1">
      <x v="29"/>
    </i>
    <i>
      <x v="5"/>
    </i>
    <i r="1">
      <x v="5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5EF396-C004-4861-92F1-97C0FBCAE883}" name="PivotTable4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58:C75" firstHeaderRow="1" firstDataRow="1" firstDataCol="1"/>
  <pivotFields count="7">
    <pivotField showAll="0"/>
    <pivotField axis="axisRow" showAll="0">
      <items count="32">
        <item x="12"/>
        <item x="30"/>
        <item x="22"/>
        <item x="4"/>
        <item x="11"/>
        <item x="29"/>
        <item x="24"/>
        <item x="3"/>
        <item x="1"/>
        <item x="6"/>
        <item x="14"/>
        <item x="5"/>
        <item x="2"/>
        <item x="9"/>
        <item x="16"/>
        <item x="17"/>
        <item x="25"/>
        <item x="23"/>
        <item x="20"/>
        <item x="28"/>
        <item x="19"/>
        <item x="26"/>
        <item x="27"/>
        <item x="10"/>
        <item x="13"/>
        <item x="8"/>
        <item x="18"/>
        <item x="7"/>
        <item x="15"/>
        <item x="21"/>
        <item x="0"/>
        <item t="default"/>
      </items>
    </pivotField>
    <pivotField axis="axisRow" showAll="0">
      <items count="7">
        <item x="0"/>
        <item sd="0" x="3"/>
        <item sd="0" x="4"/>
        <item sd="0" x="1"/>
        <item sd="0" x="2"/>
        <item sd="0" x="5"/>
        <item t="default" sd="0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17">
    <i>
      <x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25"/>
    </i>
    <i r="1">
      <x v="27"/>
    </i>
    <i r="1">
      <x v="28"/>
    </i>
    <i r="1">
      <x v="30"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DDD89-43DB-42FD-A784-33B74D732AFE}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4" firstHeaderRow="1" firstDataRow="1" firstDataCol="1"/>
  <pivotFields count="7">
    <pivotField showAll="0"/>
    <pivotField axis="axisRow" showAll="0">
      <items count="35">
        <item x="29"/>
        <item x="21"/>
        <item x="25"/>
        <item x="22"/>
        <item x="13"/>
        <item x="20"/>
        <item x="7"/>
        <item x="4"/>
        <item x="24"/>
        <item x="16"/>
        <item x="26"/>
        <item x="32"/>
        <item x="6"/>
        <item x="8"/>
        <item x="31"/>
        <item x="28"/>
        <item x="23"/>
        <item x="3"/>
        <item x="27"/>
        <item x="33"/>
        <item x="19"/>
        <item x="12"/>
        <item x="2"/>
        <item x="10"/>
        <item x="1"/>
        <item x="5"/>
        <item x="18"/>
        <item x="17"/>
        <item x="9"/>
        <item x="15"/>
        <item x="14"/>
        <item x="30"/>
        <item x="11"/>
        <item x="0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1">
    <i>
      <x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3"/>
    </i>
    <i>
      <x v="1"/>
    </i>
    <i r="1">
      <x v="30"/>
    </i>
    <i>
      <x v="2"/>
    </i>
    <i r="1">
      <x v="9"/>
    </i>
    <i>
      <x v="3"/>
    </i>
    <i r="1">
      <x v="4"/>
    </i>
    <i>
      <x v="4"/>
    </i>
    <i r="1">
      <x v="1"/>
    </i>
    <i r="1">
      <x v="2"/>
    </i>
    <i r="1">
      <x v="3"/>
    </i>
    <i>
      <x v="5"/>
    </i>
    <i r="1">
      <x/>
    </i>
    <i r="1">
      <x v="8"/>
    </i>
    <i r="1">
      <x v="14"/>
    </i>
    <i r="1">
      <x v="16"/>
    </i>
    <i r="1">
      <x v="26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7CF1C-857D-44C4-AEEB-DE5721A447D6}" name="PivotTable4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85" firstHeaderRow="1" firstDataRow="1" firstDataCol="1"/>
  <pivotFields count="7">
    <pivotField showAll="0">
      <items count="20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t="default"/>
      </items>
    </pivotField>
    <pivotField axis="axisRow" showAll="0">
      <items count="61">
        <item x="2"/>
        <item x="49"/>
        <item x="47"/>
        <item x="51"/>
        <item x="46"/>
        <item x="18"/>
        <item x="48"/>
        <item x="58"/>
        <item x="55"/>
        <item x="13"/>
        <item x="15"/>
        <item x="17"/>
        <item x="5"/>
        <item x="35"/>
        <item x="38"/>
        <item x="25"/>
        <item x="26"/>
        <item x="41"/>
        <item x="40"/>
        <item x="29"/>
        <item x="31"/>
        <item x="27"/>
        <item x="32"/>
        <item x="33"/>
        <item x="43"/>
        <item x="30"/>
        <item x="28"/>
        <item x="39"/>
        <item x="24"/>
        <item x="37"/>
        <item x="36"/>
        <item x="42"/>
        <item x="34"/>
        <item x="44"/>
        <item x="14"/>
        <item x="4"/>
        <item x="12"/>
        <item x="57"/>
        <item x="20"/>
        <item x="7"/>
        <item x="8"/>
        <item x="53"/>
        <item x="0"/>
        <item x="21"/>
        <item x="50"/>
        <item x="54"/>
        <item x="9"/>
        <item x="6"/>
        <item x="10"/>
        <item x="3"/>
        <item x="52"/>
        <item x="45"/>
        <item x="56"/>
        <item x="19"/>
        <item x="22"/>
        <item x="16"/>
        <item x="11"/>
        <item x="1"/>
        <item x="23"/>
        <item x="59"/>
        <item t="default"/>
      </items>
    </pivotField>
    <pivotField axis="axisRow" showAll="0">
      <items count="9">
        <item x="0"/>
        <item x="1"/>
        <item x="2"/>
        <item x="7"/>
        <item x="5"/>
        <item x="3"/>
        <item x="4"/>
        <item x="6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82">
    <i>
      <x/>
    </i>
    <i r="1">
      <x v="5"/>
    </i>
    <i r="1">
      <x v="6"/>
    </i>
    <i r="1">
      <x v="9"/>
    </i>
    <i r="1">
      <x v="10"/>
    </i>
    <i r="1">
      <x v="12"/>
    </i>
    <i r="1">
      <x v="35"/>
    </i>
    <i r="1">
      <x v="37"/>
    </i>
    <i r="1">
      <x v="38"/>
    </i>
    <i r="1">
      <x v="42"/>
    </i>
    <i r="1">
      <x v="43"/>
    </i>
    <i r="1">
      <x v="45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7"/>
    </i>
    <i r="1">
      <x v="58"/>
    </i>
    <i>
      <x v="1"/>
    </i>
    <i r="1">
      <x/>
    </i>
    <i r="1">
      <x v="38"/>
    </i>
    <i>
      <x v="2"/>
    </i>
    <i r="1">
      <x v="10"/>
    </i>
    <i r="1">
      <x v="12"/>
    </i>
    <i r="1">
      <x v="35"/>
    </i>
    <i r="1">
      <x v="49"/>
    </i>
    <i r="1">
      <x v="50"/>
    </i>
    <i r="1">
      <x v="54"/>
    </i>
    <i r="1">
      <x v="58"/>
    </i>
    <i>
      <x v="3"/>
    </i>
    <i r="1">
      <x v="1"/>
    </i>
    <i>
      <x v="4"/>
    </i>
    <i r="1">
      <x v="8"/>
    </i>
    <i r="1">
      <x v="10"/>
    </i>
    <i r="1">
      <x v="43"/>
    </i>
    <i r="1">
      <x v="45"/>
    </i>
    <i r="1">
      <x v="53"/>
    </i>
    <i r="1">
      <x v="54"/>
    </i>
    <i>
      <x v="5"/>
    </i>
    <i r="1">
      <x v="2"/>
    </i>
    <i r="1">
      <x v="3"/>
    </i>
    <i r="1">
      <x v="4"/>
    </i>
    <i r="1">
      <x v="7"/>
    </i>
    <i r="1">
      <x v="36"/>
    </i>
    <i r="1">
      <x v="39"/>
    </i>
    <i r="1">
      <x v="40"/>
    </i>
    <i r="1">
      <x v="44"/>
    </i>
    <i r="1">
      <x v="46"/>
    </i>
    <i r="1">
      <x v="47"/>
    </i>
    <i r="1">
      <x v="48"/>
    </i>
    <i r="1">
      <x v="56"/>
    </i>
    <i>
      <x v="6"/>
    </i>
    <i r="1">
      <x v="11"/>
    </i>
    <i r="1">
      <x v="34"/>
    </i>
    <i r="1">
      <x v="55"/>
    </i>
    <i>
      <x v="7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41"/>
    </i>
    <i r="1">
      <x v="59"/>
    </i>
    <i t="grand">
      <x/>
    </i>
  </rowItems>
  <colItems count="1">
    <i/>
  </colItems>
  <dataFields count="1">
    <dataField name="Sum of NOMINAL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98A78-125E-436D-8B58-A56466E2DE3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2" firstHeaderRow="1" firstDataRow="1" firstDataCol="1"/>
  <pivotFields count="7">
    <pivotField showAll="0"/>
    <pivotField axis="axisRow" showAll="0">
      <items count="41">
        <item x="30"/>
        <item x="23"/>
        <item x="26"/>
        <item x="6"/>
        <item x="37"/>
        <item x="38"/>
        <item x="11"/>
        <item x="14"/>
        <item x="22"/>
        <item x="3"/>
        <item x="24"/>
        <item x="29"/>
        <item x="12"/>
        <item x="28"/>
        <item x="17"/>
        <item x="13"/>
        <item x="2"/>
        <item x="25"/>
        <item x="19"/>
        <item x="1"/>
        <item x="27"/>
        <item x="16"/>
        <item x="21"/>
        <item x="8"/>
        <item x="9"/>
        <item x="10"/>
        <item x="5"/>
        <item x="35"/>
        <item x="39"/>
        <item x="4"/>
        <item x="31"/>
        <item x="18"/>
        <item x="32"/>
        <item x="33"/>
        <item x="20"/>
        <item x="36"/>
        <item x="0"/>
        <item x="15"/>
        <item x="7"/>
        <item x="34"/>
        <item t="default"/>
      </items>
    </pivotField>
    <pivotField axis="axisRow" multipleItemSelectionAllowed="1" showAll="0">
      <items count="9">
        <item x="1"/>
        <item x="7"/>
        <item x="4"/>
        <item x="2"/>
        <item x="5"/>
        <item x="6"/>
        <item x="0"/>
        <item x="3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dataField="1" showAll="0"/>
  </pivotFields>
  <rowFields count="2">
    <field x="2"/>
    <field x="1"/>
  </rowFields>
  <rowItems count="59">
    <i>
      <x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9"/>
    </i>
    <i r="1">
      <x v="32"/>
    </i>
    <i r="1">
      <x v="34"/>
    </i>
    <i r="1">
      <x v="35"/>
    </i>
    <i>
      <x v="1"/>
    </i>
    <i r="1">
      <x v="2"/>
    </i>
    <i>
      <x v="2"/>
    </i>
    <i r="1">
      <x v="2"/>
    </i>
    <i r="1">
      <x v="8"/>
    </i>
    <i r="1">
      <x v="23"/>
    </i>
    <i r="1">
      <x v="32"/>
    </i>
    <i r="1">
      <x v="34"/>
    </i>
    <i>
      <x v="3"/>
    </i>
    <i r="1">
      <x v="26"/>
    </i>
    <i>
      <x v="4"/>
    </i>
    <i r="1">
      <x v="14"/>
    </i>
    <i r="1">
      <x v="15"/>
    </i>
    <i r="1">
      <x v="18"/>
    </i>
    <i r="1">
      <x v="20"/>
    </i>
    <i r="1">
      <x v="23"/>
    </i>
    <i r="1">
      <x v="31"/>
    </i>
    <i r="1">
      <x v="37"/>
    </i>
    <i>
      <x v="5"/>
    </i>
    <i r="1">
      <x v="4"/>
    </i>
    <i r="1">
      <x v="5"/>
    </i>
    <i r="1">
      <x v="6"/>
    </i>
    <i r="1">
      <x v="12"/>
    </i>
    <i r="1">
      <x v="24"/>
    </i>
    <i r="1">
      <x v="25"/>
    </i>
    <i r="1">
      <x v="28"/>
    </i>
    <i>
      <x v="6"/>
    </i>
    <i r="1">
      <x/>
    </i>
    <i r="1">
      <x v="1"/>
    </i>
    <i r="1">
      <x v="17"/>
    </i>
    <i r="1">
      <x v="30"/>
    </i>
    <i r="1">
      <x v="33"/>
    </i>
    <i r="1">
      <x v="36"/>
    </i>
    <i r="1">
      <x v="39"/>
    </i>
    <i>
      <x v="7"/>
    </i>
    <i r="1">
      <x v="38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2273-F674-4BF5-8187-BBC3025C64D2}">
  <dimension ref="A3:C43"/>
  <sheetViews>
    <sheetView topLeftCell="A7" workbookViewId="0">
      <selection activeCell="G17" sqref="G17"/>
    </sheetView>
  </sheetViews>
  <sheetFormatPr defaultRowHeight="12.75" x14ac:dyDescent="0.2"/>
  <cols>
    <col min="1" max="1" width="81.7109375" bestFit="1" customWidth="1"/>
    <col min="2" max="2" width="16.7109375" bestFit="1" customWidth="1"/>
  </cols>
  <sheetData>
    <row r="3" spans="1:3" x14ac:dyDescent="0.2">
      <c r="A3" s="170" t="s">
        <v>278</v>
      </c>
      <c r="B3" t="s">
        <v>280</v>
      </c>
    </row>
    <row r="4" spans="1:3" x14ac:dyDescent="0.2">
      <c r="A4" s="171" t="s">
        <v>37</v>
      </c>
      <c r="B4" s="172">
        <v>9100000</v>
      </c>
    </row>
    <row r="5" spans="1:3" x14ac:dyDescent="0.2">
      <c r="A5" s="173" t="s">
        <v>42</v>
      </c>
      <c r="B5" s="172">
        <v>1300000</v>
      </c>
      <c r="C5" s="219" t="s">
        <v>282</v>
      </c>
    </row>
    <row r="6" spans="1:3" x14ac:dyDescent="0.2">
      <c r="A6" s="173" t="s">
        <v>63</v>
      </c>
      <c r="B6" s="172">
        <v>650000</v>
      </c>
      <c r="C6" s="219" t="s">
        <v>282</v>
      </c>
    </row>
    <row r="7" spans="1:3" x14ac:dyDescent="0.2">
      <c r="A7" s="173" t="s">
        <v>40</v>
      </c>
      <c r="B7" s="172">
        <v>650000</v>
      </c>
      <c r="C7" s="219" t="s">
        <v>282</v>
      </c>
    </row>
    <row r="8" spans="1:3" x14ac:dyDescent="0.2">
      <c r="A8" s="173" t="s">
        <v>54</v>
      </c>
      <c r="B8" s="172">
        <v>1300000</v>
      </c>
      <c r="C8" s="219" t="s">
        <v>282</v>
      </c>
    </row>
    <row r="9" spans="1:3" x14ac:dyDescent="0.2">
      <c r="A9" s="173" t="s">
        <v>50</v>
      </c>
      <c r="B9" s="172">
        <v>650000</v>
      </c>
      <c r="C9" s="219" t="s">
        <v>282</v>
      </c>
    </row>
    <row r="10" spans="1:3" x14ac:dyDescent="0.2">
      <c r="A10" s="173" t="s">
        <v>58</v>
      </c>
      <c r="B10" s="172">
        <v>1300000</v>
      </c>
      <c r="C10" s="219" t="s">
        <v>282</v>
      </c>
    </row>
    <row r="11" spans="1:3" x14ac:dyDescent="0.2">
      <c r="A11" s="173" t="s">
        <v>60</v>
      </c>
      <c r="B11" s="172">
        <v>650000</v>
      </c>
      <c r="C11" s="219" t="s">
        <v>282</v>
      </c>
    </row>
    <row r="12" spans="1:3" x14ac:dyDescent="0.2">
      <c r="A12" s="173" t="s">
        <v>48</v>
      </c>
      <c r="B12" s="172">
        <v>650000</v>
      </c>
      <c r="C12" s="219" t="s">
        <v>282</v>
      </c>
    </row>
    <row r="13" spans="1:3" x14ac:dyDescent="0.2">
      <c r="A13" s="173" t="s">
        <v>76</v>
      </c>
      <c r="B13" s="172">
        <v>1300000</v>
      </c>
      <c r="C13" s="219" t="s">
        <v>282</v>
      </c>
    </row>
    <row r="14" spans="1:3" x14ac:dyDescent="0.2">
      <c r="A14" s="173" t="s">
        <v>36</v>
      </c>
      <c r="B14" s="172">
        <v>650000</v>
      </c>
      <c r="C14" s="219" t="s">
        <v>282</v>
      </c>
    </row>
    <row r="15" spans="1:3" x14ac:dyDescent="0.2">
      <c r="A15" s="171" t="s">
        <v>51</v>
      </c>
      <c r="B15" s="172">
        <v>1000000</v>
      </c>
    </row>
    <row r="16" spans="1:3" x14ac:dyDescent="0.2">
      <c r="A16" s="173" t="s">
        <v>60</v>
      </c>
      <c r="B16" s="172">
        <v>1000000</v>
      </c>
    </row>
    <row r="17" spans="1:2" x14ac:dyDescent="0.2">
      <c r="A17" s="171" t="s">
        <v>13</v>
      </c>
      <c r="B17" s="172">
        <v>1600000</v>
      </c>
    </row>
    <row r="18" spans="1:2" x14ac:dyDescent="0.2">
      <c r="A18" s="173" t="s">
        <v>65</v>
      </c>
      <c r="B18" s="172">
        <v>500000</v>
      </c>
    </row>
    <row r="19" spans="1:2" x14ac:dyDescent="0.2">
      <c r="A19" s="173" t="s">
        <v>80</v>
      </c>
      <c r="B19" s="172">
        <v>1100000</v>
      </c>
    </row>
    <row r="20" spans="1:2" x14ac:dyDescent="0.2">
      <c r="A20" s="171" t="s">
        <v>56</v>
      </c>
      <c r="B20" s="172"/>
    </row>
    <row r="21" spans="1:2" x14ac:dyDescent="0.2">
      <c r="A21" s="173" t="s">
        <v>81</v>
      </c>
      <c r="B21" s="172"/>
    </row>
    <row r="22" spans="1:2" x14ac:dyDescent="0.2">
      <c r="A22" s="173" t="s">
        <v>39</v>
      </c>
      <c r="B22" s="172"/>
    </row>
    <row r="23" spans="1:2" x14ac:dyDescent="0.2">
      <c r="A23" s="173" t="s">
        <v>52</v>
      </c>
      <c r="B23" s="172"/>
    </row>
    <row r="24" spans="1:2" x14ac:dyDescent="0.2">
      <c r="A24" s="173" t="s">
        <v>64</v>
      </c>
      <c r="B24" s="172"/>
    </row>
    <row r="25" spans="1:2" x14ac:dyDescent="0.2">
      <c r="A25" s="173" t="s">
        <v>18</v>
      </c>
      <c r="B25" s="172"/>
    </row>
    <row r="26" spans="1:2" x14ac:dyDescent="0.2">
      <c r="A26" s="173" t="s">
        <v>61</v>
      </c>
      <c r="B26" s="172"/>
    </row>
    <row r="27" spans="1:2" x14ac:dyDescent="0.2">
      <c r="A27" s="173" t="s">
        <v>72</v>
      </c>
      <c r="B27" s="172"/>
    </row>
    <row r="28" spans="1:2" x14ac:dyDescent="0.2">
      <c r="A28" s="173" t="s">
        <v>71</v>
      </c>
      <c r="B28" s="172"/>
    </row>
    <row r="29" spans="1:2" x14ac:dyDescent="0.2">
      <c r="A29" s="173" t="s">
        <v>82</v>
      </c>
      <c r="B29" s="172"/>
    </row>
    <row r="30" spans="1:2" x14ac:dyDescent="0.2">
      <c r="A30" s="173" t="s">
        <v>79</v>
      </c>
      <c r="B30" s="172"/>
    </row>
    <row r="31" spans="1:2" x14ac:dyDescent="0.2">
      <c r="A31" s="173" t="s">
        <v>83</v>
      </c>
      <c r="B31" s="172"/>
    </row>
    <row r="32" spans="1:2" x14ac:dyDescent="0.2">
      <c r="A32" s="173" t="s">
        <v>84</v>
      </c>
      <c r="B32" s="172"/>
    </row>
    <row r="33" spans="1:2" x14ac:dyDescent="0.2">
      <c r="A33" s="173" t="s">
        <v>73</v>
      </c>
      <c r="B33" s="172"/>
    </row>
    <row r="34" spans="1:2" x14ac:dyDescent="0.2">
      <c r="A34" s="171" t="s">
        <v>16</v>
      </c>
      <c r="B34" s="172">
        <v>900000</v>
      </c>
    </row>
    <row r="35" spans="1:2" x14ac:dyDescent="0.2">
      <c r="A35" s="173" t="s">
        <v>74</v>
      </c>
      <c r="B35" s="172">
        <v>150000</v>
      </c>
    </row>
    <row r="36" spans="1:2" x14ac:dyDescent="0.2">
      <c r="A36" s="173" t="s">
        <v>87</v>
      </c>
      <c r="B36" s="172">
        <v>150000</v>
      </c>
    </row>
    <row r="37" spans="1:2" x14ac:dyDescent="0.2">
      <c r="A37" s="173" t="s">
        <v>70</v>
      </c>
      <c r="B37" s="172">
        <v>150000</v>
      </c>
    </row>
    <row r="38" spans="1:2" x14ac:dyDescent="0.2">
      <c r="A38" s="173" t="s">
        <v>85</v>
      </c>
      <c r="B38" s="172">
        <v>150000</v>
      </c>
    </row>
    <row r="39" spans="1:2" x14ac:dyDescent="0.2">
      <c r="A39" s="173" t="s">
        <v>78</v>
      </c>
      <c r="B39" s="172">
        <v>150000</v>
      </c>
    </row>
    <row r="40" spans="1:2" x14ac:dyDescent="0.2">
      <c r="A40" s="173" t="s">
        <v>80</v>
      </c>
      <c r="B40" s="172">
        <v>150000</v>
      </c>
    </row>
    <row r="41" spans="1:2" x14ac:dyDescent="0.2">
      <c r="A41" s="171" t="s">
        <v>281</v>
      </c>
      <c r="B41" s="172"/>
    </row>
    <row r="42" spans="1:2" x14ac:dyDescent="0.2">
      <c r="A42" s="173" t="s">
        <v>86</v>
      </c>
      <c r="B42" s="172"/>
    </row>
    <row r="43" spans="1:2" x14ac:dyDescent="0.2">
      <c r="A43" s="171" t="s">
        <v>279</v>
      </c>
      <c r="B43" s="172">
        <v>12600000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C1022"/>
  <sheetViews>
    <sheetView tabSelected="1" topLeftCell="A53" workbookViewId="0">
      <selection activeCell="E57" sqref="E57"/>
    </sheetView>
  </sheetViews>
  <sheetFormatPr defaultColWidth="12.5703125" defaultRowHeight="15.75" customHeight="1" x14ac:dyDescent="0.2"/>
  <cols>
    <col min="1" max="1" width="5.42578125" customWidth="1"/>
    <col min="2" max="2" width="25" bestFit="1" customWidth="1"/>
    <col min="3" max="3" width="16.7109375" bestFit="1" customWidth="1"/>
    <col min="4" max="4" width="14.85546875" customWidth="1"/>
    <col min="5" max="5" width="19" customWidth="1"/>
    <col min="12" max="12" width="23.42578125" customWidth="1"/>
    <col min="13" max="13" width="14.42578125" customWidth="1"/>
    <col min="16" max="16" width="14.140625" customWidth="1"/>
  </cols>
  <sheetData>
    <row r="1" spans="1:29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3">
      <c r="A3" s="1"/>
      <c r="B3" s="5"/>
      <c r="D3" s="5"/>
      <c r="F3" s="6" t="s">
        <v>68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1"/>
      <c r="B5" s="7"/>
      <c r="C5" s="8"/>
      <c r="D5" s="9"/>
      <c r="E5" s="10" t="s">
        <v>2</v>
      </c>
      <c r="F5" s="9"/>
      <c r="G5" s="8"/>
      <c r="H5" s="8"/>
      <c r="I5" s="8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25">
      <c r="A6" s="1"/>
      <c r="B6" s="12" t="s">
        <v>4</v>
      </c>
      <c r="C6" s="13" t="s">
        <v>5</v>
      </c>
      <c r="D6" s="12" t="s">
        <v>6</v>
      </c>
      <c r="E6" s="12" t="s">
        <v>7</v>
      </c>
      <c r="F6" s="12" t="s">
        <v>8</v>
      </c>
      <c r="G6" s="13" t="s">
        <v>9</v>
      </c>
      <c r="H6" s="12" t="s">
        <v>10</v>
      </c>
      <c r="I6" s="12" t="s">
        <v>11</v>
      </c>
      <c r="J6" s="12" t="s">
        <v>12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25">
      <c r="B7" s="14">
        <v>45629</v>
      </c>
      <c r="C7" s="50" t="s">
        <v>36</v>
      </c>
      <c r="D7" s="16" t="s">
        <v>37</v>
      </c>
      <c r="E7" s="17" t="s">
        <v>69</v>
      </c>
      <c r="F7" s="20"/>
      <c r="G7" s="17" t="s">
        <v>41</v>
      </c>
      <c r="H7" s="47">
        <v>650000</v>
      </c>
      <c r="I7" s="48">
        <v>0</v>
      </c>
      <c r="J7" s="19">
        <f>SUM(H7:I7)</f>
        <v>650000</v>
      </c>
    </row>
    <row r="8" spans="1:29" ht="15.75" customHeight="1" x14ac:dyDescent="0.25">
      <c r="B8" s="14"/>
      <c r="C8" s="59" t="s">
        <v>61</v>
      </c>
      <c r="D8" s="23" t="s">
        <v>56</v>
      </c>
      <c r="E8" s="24"/>
      <c r="F8" s="25"/>
      <c r="G8" s="24" t="s">
        <v>19</v>
      </c>
      <c r="H8" s="26"/>
      <c r="I8" s="27"/>
      <c r="J8" s="28"/>
    </row>
    <row r="9" spans="1:29" ht="15.75" customHeight="1" x14ac:dyDescent="0.25">
      <c r="B9" s="14">
        <v>45630</v>
      </c>
      <c r="C9" s="50" t="s">
        <v>70</v>
      </c>
      <c r="D9" s="45" t="s">
        <v>16</v>
      </c>
      <c r="E9" s="57"/>
      <c r="F9" s="60"/>
      <c r="G9" s="52" t="s">
        <v>15</v>
      </c>
      <c r="H9" s="18">
        <v>150000</v>
      </c>
      <c r="I9" s="21">
        <v>-50000</v>
      </c>
      <c r="J9" s="19">
        <f>SUM(H9:I9)</f>
        <v>100000</v>
      </c>
    </row>
    <row r="10" spans="1:29" ht="15.75" customHeight="1" x14ac:dyDescent="0.25">
      <c r="A10" s="1"/>
      <c r="B10" s="64">
        <v>45631</v>
      </c>
      <c r="C10" s="59" t="s">
        <v>18</v>
      </c>
      <c r="D10" s="23" t="s">
        <v>56</v>
      </c>
      <c r="E10" s="24"/>
      <c r="F10" s="25"/>
      <c r="G10" s="24" t="s">
        <v>19</v>
      </c>
      <c r="H10" s="26"/>
      <c r="I10" s="27"/>
      <c r="J10" s="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5">
      <c r="A11" s="1"/>
      <c r="B11" s="65"/>
      <c r="C11" s="22" t="s">
        <v>39</v>
      </c>
      <c r="D11" s="23" t="s">
        <v>56</v>
      </c>
      <c r="E11" s="24"/>
      <c r="F11" s="25"/>
      <c r="G11" s="24" t="s">
        <v>19</v>
      </c>
      <c r="H11" s="26"/>
      <c r="I11" s="27"/>
      <c r="J11" s="2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25">
      <c r="A12" s="1"/>
      <c r="B12" s="65"/>
      <c r="C12" s="22" t="s">
        <v>71</v>
      </c>
      <c r="D12" s="23" t="s">
        <v>56</v>
      </c>
      <c r="E12" s="24"/>
      <c r="F12" s="25"/>
      <c r="G12" s="24" t="s">
        <v>19</v>
      </c>
      <c r="H12" s="26"/>
      <c r="I12" s="27"/>
      <c r="J12" s="2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25">
      <c r="A13" s="1"/>
      <c r="B13" s="65"/>
      <c r="C13" s="22" t="s">
        <v>72</v>
      </c>
      <c r="D13" s="23" t="s">
        <v>56</v>
      </c>
      <c r="E13" s="24"/>
      <c r="F13" s="25"/>
      <c r="G13" s="24" t="s">
        <v>19</v>
      </c>
      <c r="H13" s="26"/>
      <c r="I13" s="27"/>
      <c r="J13" s="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25">
      <c r="B14" s="14">
        <v>45634</v>
      </c>
      <c r="C14" s="50" t="s">
        <v>48</v>
      </c>
      <c r="D14" s="16" t="s">
        <v>37</v>
      </c>
      <c r="E14" s="17" t="s">
        <v>67</v>
      </c>
      <c r="F14" s="20"/>
      <c r="G14" s="17" t="s">
        <v>41</v>
      </c>
      <c r="H14" s="47">
        <v>650000</v>
      </c>
      <c r="I14" s="48">
        <v>0</v>
      </c>
      <c r="J14" s="19">
        <f>SUM(H14:I14)</f>
        <v>650000</v>
      </c>
    </row>
    <row r="15" spans="1:29" ht="15.75" customHeight="1" x14ac:dyDescent="0.25">
      <c r="B15" s="14">
        <v>45635</v>
      </c>
      <c r="C15" s="50" t="s">
        <v>60</v>
      </c>
      <c r="D15" s="16" t="s">
        <v>37</v>
      </c>
      <c r="E15" s="17" t="s">
        <v>53</v>
      </c>
      <c r="F15" s="20"/>
      <c r="G15" s="17" t="s">
        <v>41</v>
      </c>
      <c r="H15" s="47">
        <v>650000</v>
      </c>
      <c r="I15" s="48">
        <v>0</v>
      </c>
      <c r="J15" s="19">
        <f>SUM(H15:I15)</f>
        <v>650000</v>
      </c>
    </row>
    <row r="16" spans="1:29" ht="15.75" customHeight="1" x14ac:dyDescent="0.25">
      <c r="B16" s="14"/>
      <c r="C16" s="50" t="s">
        <v>60</v>
      </c>
      <c r="D16" s="16" t="s">
        <v>51</v>
      </c>
      <c r="E16" s="17"/>
      <c r="F16" s="20"/>
      <c r="G16" s="17" t="s">
        <v>41</v>
      </c>
      <c r="H16" s="47">
        <v>1000000</v>
      </c>
      <c r="I16" s="48">
        <v>0</v>
      </c>
      <c r="J16" s="19">
        <f>SUM(H16:I16)</f>
        <v>1000000</v>
      </c>
    </row>
    <row r="17" spans="1:29" ht="15.75" customHeight="1" x14ac:dyDescent="0.25">
      <c r="B17" s="14"/>
      <c r="C17" s="50" t="s">
        <v>63</v>
      </c>
      <c r="D17" s="16" t="s">
        <v>37</v>
      </c>
      <c r="E17" s="17" t="s">
        <v>53</v>
      </c>
      <c r="F17" s="20"/>
      <c r="G17" s="17" t="s">
        <v>41</v>
      </c>
      <c r="H17" s="47">
        <v>650000</v>
      </c>
      <c r="I17" s="48">
        <v>0</v>
      </c>
      <c r="J17" s="19">
        <f>SUM(H17:I17)</f>
        <v>650000</v>
      </c>
    </row>
    <row r="18" spans="1:29" ht="15.75" customHeight="1" x14ac:dyDescent="0.25">
      <c r="A18" s="1"/>
      <c r="B18" s="65"/>
      <c r="C18" s="22" t="s">
        <v>73</v>
      </c>
      <c r="D18" s="23" t="s">
        <v>56</v>
      </c>
      <c r="E18" s="24"/>
      <c r="F18" s="25"/>
      <c r="G18" s="24" t="s">
        <v>19</v>
      </c>
      <c r="H18" s="26"/>
      <c r="I18" s="27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"/>
      <c r="B19" s="66"/>
      <c r="C19" s="59" t="s">
        <v>52</v>
      </c>
      <c r="D19" s="23" t="s">
        <v>56</v>
      </c>
      <c r="E19" s="67"/>
      <c r="F19" s="25"/>
      <c r="G19" s="24" t="s">
        <v>19</v>
      </c>
      <c r="H19" s="26"/>
      <c r="I19" s="27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B20" s="14">
        <v>45637</v>
      </c>
      <c r="C20" s="50" t="s">
        <v>74</v>
      </c>
      <c r="D20" s="45" t="s">
        <v>16</v>
      </c>
      <c r="E20" s="57"/>
      <c r="F20" s="60"/>
      <c r="G20" s="52" t="s">
        <v>15</v>
      </c>
      <c r="H20" s="18">
        <v>150000</v>
      </c>
      <c r="I20" s="21">
        <v>-50000</v>
      </c>
      <c r="J20" s="19">
        <f t="shared" ref="J20:J26" si="0">SUM(H20:I20)</f>
        <v>100000</v>
      </c>
    </row>
    <row r="21" spans="1:29" ht="15.75" customHeight="1" x14ac:dyDescent="0.25">
      <c r="B21" s="14"/>
      <c r="C21" s="50" t="s">
        <v>65</v>
      </c>
      <c r="D21" s="16" t="s">
        <v>13</v>
      </c>
      <c r="E21" s="57"/>
      <c r="F21" s="61" t="s">
        <v>47</v>
      </c>
      <c r="G21" s="52" t="s">
        <v>15</v>
      </c>
      <c r="H21" s="47">
        <v>500000</v>
      </c>
      <c r="I21" s="48">
        <v>0</v>
      </c>
      <c r="J21" s="19">
        <f t="shared" si="0"/>
        <v>500000</v>
      </c>
    </row>
    <row r="22" spans="1:29" ht="15.75" customHeight="1" x14ac:dyDescent="0.25">
      <c r="B22" s="14">
        <v>45638</v>
      </c>
      <c r="C22" s="50" t="s">
        <v>42</v>
      </c>
      <c r="D22" s="16" t="s">
        <v>37</v>
      </c>
      <c r="E22" s="17" t="s">
        <v>75</v>
      </c>
      <c r="F22" s="20"/>
      <c r="G22" s="17" t="s">
        <v>41</v>
      </c>
      <c r="H22" s="47">
        <v>1300000</v>
      </c>
      <c r="I22" s="48">
        <v>0</v>
      </c>
      <c r="J22" s="19">
        <f t="shared" si="0"/>
        <v>1300000</v>
      </c>
    </row>
    <row r="23" spans="1:29" ht="15" x14ac:dyDescent="0.25">
      <c r="B23" s="14">
        <v>45639</v>
      </c>
      <c r="C23" s="50" t="s">
        <v>76</v>
      </c>
      <c r="D23" s="16" t="s">
        <v>37</v>
      </c>
      <c r="E23" s="17" t="s">
        <v>55</v>
      </c>
      <c r="F23" s="20"/>
      <c r="G23" s="17" t="s">
        <v>41</v>
      </c>
      <c r="H23" s="47">
        <v>1300000</v>
      </c>
      <c r="I23" s="48">
        <v>0</v>
      </c>
      <c r="J23" s="19">
        <f t="shared" si="0"/>
        <v>1300000</v>
      </c>
    </row>
    <row r="24" spans="1:29" ht="15" x14ac:dyDescent="0.25">
      <c r="B24" s="14">
        <v>45640</v>
      </c>
      <c r="C24" s="50" t="s">
        <v>40</v>
      </c>
      <c r="D24" s="16" t="s">
        <v>37</v>
      </c>
      <c r="E24" s="17" t="s">
        <v>57</v>
      </c>
      <c r="F24" s="20"/>
      <c r="G24" s="17" t="s">
        <v>41</v>
      </c>
      <c r="H24" s="47">
        <v>650000</v>
      </c>
      <c r="I24" s="48">
        <v>0</v>
      </c>
      <c r="J24" s="19">
        <f t="shared" si="0"/>
        <v>650000</v>
      </c>
    </row>
    <row r="25" spans="1:29" ht="15" x14ac:dyDescent="0.25">
      <c r="B25" s="14">
        <v>45642</v>
      </c>
      <c r="C25" s="50" t="s">
        <v>54</v>
      </c>
      <c r="D25" s="16" t="s">
        <v>37</v>
      </c>
      <c r="E25" s="17" t="s">
        <v>77</v>
      </c>
      <c r="F25" s="20"/>
      <c r="G25" s="17" t="s">
        <v>41</v>
      </c>
      <c r="H25" s="47">
        <v>1300000</v>
      </c>
      <c r="I25" s="48">
        <v>0</v>
      </c>
      <c r="J25" s="19">
        <f t="shared" si="0"/>
        <v>1300000</v>
      </c>
    </row>
    <row r="26" spans="1:29" ht="15" x14ac:dyDescent="0.25">
      <c r="B26" s="14"/>
      <c r="C26" s="50" t="s">
        <v>78</v>
      </c>
      <c r="D26" s="45" t="s">
        <v>16</v>
      </c>
      <c r="E26" s="57"/>
      <c r="F26" s="60"/>
      <c r="G26" s="52" t="s">
        <v>15</v>
      </c>
      <c r="H26" s="18">
        <v>150000</v>
      </c>
      <c r="I26" s="21">
        <v>-50000</v>
      </c>
      <c r="J26" s="19">
        <f t="shared" si="0"/>
        <v>100000</v>
      </c>
    </row>
    <row r="27" spans="1:29" ht="15" x14ac:dyDescent="0.25">
      <c r="B27" s="14">
        <v>45649</v>
      </c>
      <c r="C27" s="22" t="s">
        <v>79</v>
      </c>
      <c r="D27" s="23" t="s">
        <v>56</v>
      </c>
      <c r="E27" s="67"/>
      <c r="F27" s="25"/>
      <c r="G27" s="24" t="s">
        <v>19</v>
      </c>
      <c r="H27" s="26"/>
      <c r="I27" s="27"/>
      <c r="J27" s="28"/>
    </row>
    <row r="28" spans="1:29" ht="15" x14ac:dyDescent="0.25">
      <c r="B28" s="14">
        <v>45650</v>
      </c>
      <c r="C28" s="50" t="s">
        <v>58</v>
      </c>
      <c r="D28" s="16" t="s">
        <v>37</v>
      </c>
      <c r="E28" s="17" t="s">
        <v>59</v>
      </c>
      <c r="F28" s="20"/>
      <c r="G28" s="17" t="s">
        <v>15</v>
      </c>
      <c r="H28" s="47">
        <v>1300000</v>
      </c>
      <c r="I28" s="48">
        <v>0</v>
      </c>
      <c r="J28" s="19">
        <f>SUM(H28:I28)</f>
        <v>1300000</v>
      </c>
    </row>
    <row r="29" spans="1:29" ht="15" x14ac:dyDescent="0.25">
      <c r="B29" s="14"/>
      <c r="C29" s="50" t="s">
        <v>80</v>
      </c>
      <c r="D29" s="45" t="s">
        <v>16</v>
      </c>
      <c r="E29" s="57"/>
      <c r="F29" s="60"/>
      <c r="G29" s="52" t="s">
        <v>15</v>
      </c>
      <c r="H29" s="18">
        <v>150000</v>
      </c>
      <c r="I29" s="21">
        <v>-50000</v>
      </c>
      <c r="J29" s="19">
        <f>SUM(H29:I29)</f>
        <v>100000</v>
      </c>
    </row>
    <row r="30" spans="1:29" ht="15" x14ac:dyDescent="0.25">
      <c r="B30" s="14"/>
      <c r="C30" s="50" t="s">
        <v>80</v>
      </c>
      <c r="D30" s="16" t="s">
        <v>13</v>
      </c>
      <c r="E30" s="17"/>
      <c r="F30" s="20"/>
      <c r="G30" s="52" t="s">
        <v>15</v>
      </c>
      <c r="H30" s="47">
        <v>1100000</v>
      </c>
      <c r="I30" s="48">
        <v>0</v>
      </c>
      <c r="J30" s="19">
        <f>SUM(H30:I30)</f>
        <v>1100000</v>
      </c>
    </row>
    <row r="31" spans="1:29" ht="15" x14ac:dyDescent="0.25">
      <c r="B31" s="14"/>
      <c r="C31" s="59" t="s">
        <v>81</v>
      </c>
      <c r="D31" s="23" t="s">
        <v>56</v>
      </c>
      <c r="E31" s="67"/>
      <c r="F31" s="25"/>
      <c r="G31" s="24"/>
      <c r="H31" s="26"/>
      <c r="I31" s="27"/>
      <c r="J31" s="28"/>
    </row>
    <row r="32" spans="1:29" ht="15" x14ac:dyDescent="0.25">
      <c r="B32" s="14"/>
      <c r="C32" s="22" t="s">
        <v>82</v>
      </c>
      <c r="D32" s="23" t="s">
        <v>56</v>
      </c>
      <c r="E32" s="67"/>
      <c r="F32" s="25"/>
      <c r="G32" s="24" t="s">
        <v>19</v>
      </c>
      <c r="H32" s="26"/>
      <c r="I32" s="27"/>
      <c r="J32" s="28"/>
    </row>
    <row r="33" spans="1:29" ht="15" x14ac:dyDescent="0.25">
      <c r="B33" s="14"/>
      <c r="C33" s="22" t="s">
        <v>64</v>
      </c>
      <c r="D33" s="23" t="s">
        <v>56</v>
      </c>
      <c r="E33" s="67"/>
      <c r="F33" s="25"/>
      <c r="G33" s="24" t="s">
        <v>19</v>
      </c>
      <c r="H33" s="26"/>
      <c r="I33" s="27"/>
      <c r="J33" s="28"/>
    </row>
    <row r="34" spans="1:29" ht="15" x14ac:dyDescent="0.25">
      <c r="B34" s="14">
        <v>45653</v>
      </c>
      <c r="C34" s="50" t="s">
        <v>50</v>
      </c>
      <c r="D34" s="16" t="s">
        <v>37</v>
      </c>
      <c r="E34" s="17" t="s">
        <v>53</v>
      </c>
      <c r="F34" s="20"/>
      <c r="G34" s="17" t="s">
        <v>41</v>
      </c>
      <c r="H34" s="47">
        <v>650000</v>
      </c>
      <c r="I34" s="48">
        <v>0</v>
      </c>
      <c r="J34" s="19">
        <f>SUM(H34:I34)</f>
        <v>650000</v>
      </c>
    </row>
    <row r="35" spans="1:29" ht="15" x14ac:dyDescent="0.25">
      <c r="B35" s="14"/>
      <c r="C35" s="22" t="s">
        <v>83</v>
      </c>
      <c r="D35" s="23" t="s">
        <v>56</v>
      </c>
      <c r="E35" s="67"/>
      <c r="F35" s="25"/>
      <c r="G35" s="24" t="s">
        <v>19</v>
      </c>
      <c r="H35" s="26"/>
      <c r="I35" s="27"/>
      <c r="J35" s="28"/>
    </row>
    <row r="36" spans="1:29" ht="15" x14ac:dyDescent="0.25">
      <c r="B36" s="14">
        <v>45654</v>
      </c>
      <c r="C36" s="22" t="s">
        <v>84</v>
      </c>
      <c r="D36" s="23" t="s">
        <v>56</v>
      </c>
      <c r="E36" s="67"/>
      <c r="F36" s="25"/>
      <c r="G36" s="24" t="s">
        <v>19</v>
      </c>
      <c r="H36" s="26"/>
      <c r="I36" s="27"/>
      <c r="J36" s="28"/>
    </row>
    <row r="37" spans="1:29" ht="15" x14ac:dyDescent="0.25">
      <c r="B37" s="14">
        <v>45655</v>
      </c>
      <c r="C37" s="50" t="s">
        <v>85</v>
      </c>
      <c r="D37" s="45" t="s">
        <v>16</v>
      </c>
      <c r="E37" s="57"/>
      <c r="F37" s="60"/>
      <c r="G37" s="52" t="s">
        <v>15</v>
      </c>
      <c r="H37" s="18">
        <v>150000</v>
      </c>
      <c r="I37" s="21">
        <v>-50000</v>
      </c>
      <c r="J37" s="19">
        <f>SUM(H37:I37)</f>
        <v>100000</v>
      </c>
    </row>
    <row r="38" spans="1:29" ht="15" x14ac:dyDescent="0.25">
      <c r="A38" s="1"/>
      <c r="B38" s="66"/>
      <c r="C38" s="59" t="s">
        <v>86</v>
      </c>
      <c r="D38" s="23"/>
      <c r="E38" s="67"/>
      <c r="F38" s="25"/>
      <c r="G38" s="24" t="s">
        <v>19</v>
      </c>
      <c r="H38" s="26"/>
      <c r="I38" s="27"/>
      <c r="J38" s="2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x14ac:dyDescent="0.25">
      <c r="B39" s="14">
        <v>45657</v>
      </c>
      <c r="C39" s="50" t="s">
        <v>87</v>
      </c>
      <c r="D39" s="45" t="s">
        <v>16</v>
      </c>
      <c r="E39" s="57"/>
      <c r="F39" s="60"/>
      <c r="G39" s="52" t="s">
        <v>15</v>
      </c>
      <c r="H39" s="18">
        <v>150000</v>
      </c>
      <c r="I39" s="21">
        <v>-50000</v>
      </c>
      <c r="J39" s="19">
        <f>SUM(H39:I39)</f>
        <v>100000</v>
      </c>
    </row>
    <row r="40" spans="1:29" ht="15" x14ac:dyDescent="0.25">
      <c r="B40" s="14"/>
      <c r="C40" s="50"/>
      <c r="D40" s="16"/>
      <c r="E40" s="17"/>
      <c r="F40" s="20"/>
      <c r="G40" s="17"/>
      <c r="H40" s="47"/>
      <c r="I40" s="48"/>
      <c r="J40" s="19"/>
    </row>
    <row r="41" spans="1:29" ht="15" x14ac:dyDescent="0.25">
      <c r="B41" s="196" t="s">
        <v>20</v>
      </c>
      <c r="C41" s="184"/>
      <c r="D41" s="185"/>
      <c r="E41" s="197" t="s">
        <v>21</v>
      </c>
      <c r="F41" s="184"/>
      <c r="G41" s="185"/>
    </row>
    <row r="42" spans="1:29" ht="15" x14ac:dyDescent="0.25">
      <c r="B42" s="198" t="s">
        <v>22</v>
      </c>
      <c r="C42" s="199"/>
      <c r="D42" s="49">
        <f>SUMIF(D7:D40,D7,J7:J43)</f>
        <v>9100000</v>
      </c>
      <c r="E42" s="200" t="s">
        <v>23</v>
      </c>
      <c r="F42" s="201"/>
      <c r="G42" s="32" t="e">
        <f>SUMIF(D7:D40,D10,#REF!)</f>
        <v>#REF!</v>
      </c>
    </row>
    <row r="43" spans="1:29" ht="15" x14ac:dyDescent="0.25">
      <c r="B43" s="191" t="s">
        <v>24</v>
      </c>
      <c r="C43" s="192"/>
      <c r="D43" s="33">
        <f>SUMIF(D7:D40,D30,J7:J44)</f>
        <v>1600000</v>
      </c>
      <c r="E43" s="191" t="s">
        <v>25</v>
      </c>
      <c r="F43" s="192"/>
      <c r="G43" s="34"/>
    </row>
    <row r="44" spans="1:29" ht="15" x14ac:dyDescent="0.25">
      <c r="B44" s="191" t="s">
        <v>26</v>
      </c>
      <c r="C44" s="192"/>
      <c r="D44" s="35">
        <f>SUMIF(D7:D40,D9,J7:J43)</f>
        <v>600000</v>
      </c>
      <c r="E44" s="191" t="s">
        <v>27</v>
      </c>
      <c r="F44" s="192"/>
      <c r="G44" s="36">
        <v>22257334</v>
      </c>
    </row>
    <row r="45" spans="1:29" ht="15" x14ac:dyDescent="0.25">
      <c r="B45" s="205" t="s">
        <v>28</v>
      </c>
      <c r="C45" s="202"/>
      <c r="D45" s="35">
        <f>SUMIF(D7:D40,D16,J7:J43)</f>
        <v>1000000</v>
      </c>
      <c r="E45" s="205" t="s">
        <v>43</v>
      </c>
      <c r="F45" s="202"/>
      <c r="G45" s="38" t="e">
        <f>#REF!</f>
        <v>#REF!</v>
      </c>
    </row>
    <row r="46" spans="1:29" ht="15" x14ac:dyDescent="0.25">
      <c r="B46" s="191" t="s">
        <v>44</v>
      </c>
      <c r="C46" s="192"/>
      <c r="D46" s="37">
        <v>21572529</v>
      </c>
      <c r="E46" s="191"/>
      <c r="F46" s="192"/>
      <c r="G46" s="38"/>
    </row>
    <row r="47" spans="1:29" ht="15" x14ac:dyDescent="0.25">
      <c r="B47" s="193" t="s">
        <v>29</v>
      </c>
      <c r="C47" s="184"/>
      <c r="D47" s="39">
        <f>SUM(D41:D45)</f>
        <v>12300000</v>
      </c>
      <c r="E47" s="193" t="s">
        <v>30</v>
      </c>
      <c r="F47" s="185"/>
      <c r="G47" s="40" t="e">
        <f>SUM(G41:Q45)</f>
        <v>#REF!</v>
      </c>
    </row>
    <row r="48" spans="1:29" ht="15" x14ac:dyDescent="0.25">
      <c r="B48" s="175" t="s">
        <v>31</v>
      </c>
      <c r="C48" s="176"/>
      <c r="D48" s="176"/>
      <c r="E48" s="176"/>
      <c r="F48" s="176"/>
      <c r="G48" s="177"/>
    </row>
    <row r="49" spans="1:29" ht="12.75" x14ac:dyDescent="0.2">
      <c r="A49" s="41"/>
      <c r="B49" s="186"/>
      <c r="C49" s="179"/>
      <c r="D49" s="187"/>
      <c r="E49" s="176"/>
      <c r="F49" s="176"/>
      <c r="G49" s="177"/>
      <c r="H49" s="41"/>
      <c r="I49" s="41"/>
      <c r="J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spans="1:29" ht="15" x14ac:dyDescent="0.25">
      <c r="B50" s="175" t="s">
        <v>32</v>
      </c>
      <c r="C50" s="176"/>
      <c r="D50" s="176"/>
      <c r="E50" s="176"/>
      <c r="F50" s="176"/>
      <c r="G50" s="177"/>
    </row>
    <row r="51" spans="1:29" ht="15" x14ac:dyDescent="0.25">
      <c r="B51" s="188"/>
      <c r="C51" s="179"/>
      <c r="D51" s="189"/>
      <c r="E51" s="176"/>
      <c r="F51" s="176"/>
      <c r="G51" s="177"/>
    </row>
    <row r="52" spans="1:29" ht="15" x14ac:dyDescent="0.25">
      <c r="B52" s="178" t="s">
        <v>45</v>
      </c>
      <c r="C52" s="179"/>
      <c r="D52" s="190" t="e">
        <f>#REF!</f>
        <v>#REF!</v>
      </c>
      <c r="E52" s="176"/>
      <c r="F52" s="176"/>
      <c r="G52" s="177"/>
    </row>
    <row r="53" spans="1:29" ht="15" x14ac:dyDescent="0.25">
      <c r="B53" s="178" t="s">
        <v>33</v>
      </c>
      <c r="C53" s="179"/>
      <c r="D53" s="180">
        <v>0</v>
      </c>
      <c r="E53" s="176"/>
      <c r="F53" s="176"/>
      <c r="G53" s="177"/>
    </row>
    <row r="54" spans="1:29" ht="15" x14ac:dyDescent="0.25">
      <c r="B54" s="42" t="s">
        <v>62</v>
      </c>
      <c r="C54" s="43"/>
      <c r="D54" s="180">
        <v>0</v>
      </c>
      <c r="E54" s="176"/>
      <c r="F54" s="176"/>
      <c r="G54" s="177"/>
    </row>
    <row r="55" spans="1:29" ht="15" x14ac:dyDescent="0.25">
      <c r="B55" s="181" t="s">
        <v>35</v>
      </c>
      <c r="C55" s="182"/>
      <c r="D55" s="183" t="e">
        <f>(D52+D53-D54)</f>
        <v>#REF!</v>
      </c>
      <c r="E55" s="184"/>
      <c r="F55" s="184"/>
      <c r="G55" s="185"/>
    </row>
    <row r="56" spans="1:29" ht="12.75" x14ac:dyDescent="0.2">
      <c r="B56" s="44"/>
      <c r="D56" s="44"/>
      <c r="F56" s="44"/>
    </row>
    <row r="58" spans="1:29" ht="15.75" customHeight="1" x14ac:dyDescent="0.2">
      <c r="B58" s="170" t="s">
        <v>278</v>
      </c>
      <c r="C58" t="s">
        <v>280</v>
      </c>
      <c r="D58" s="164"/>
    </row>
    <row r="59" spans="1:29" ht="15.75" customHeight="1" x14ac:dyDescent="0.2">
      <c r="B59" s="171" t="s">
        <v>37</v>
      </c>
      <c r="C59" s="172">
        <v>9100000</v>
      </c>
      <c r="D59" s="164"/>
    </row>
    <row r="60" spans="1:29" ht="15.75" customHeight="1" x14ac:dyDescent="0.2">
      <c r="B60" s="173" t="s">
        <v>42</v>
      </c>
      <c r="C60" s="172">
        <v>1300000</v>
      </c>
      <c r="D60" s="219" t="s">
        <v>282</v>
      </c>
    </row>
    <row r="61" spans="1:29" ht="15.75" customHeight="1" x14ac:dyDescent="0.2">
      <c r="B61" s="173" t="s">
        <v>63</v>
      </c>
      <c r="C61" s="172">
        <v>650000</v>
      </c>
      <c r="D61" s="219" t="s">
        <v>282</v>
      </c>
    </row>
    <row r="62" spans="1:29" ht="15.75" customHeight="1" x14ac:dyDescent="0.2">
      <c r="B62" s="173" t="s">
        <v>40</v>
      </c>
      <c r="C62" s="172">
        <v>650000</v>
      </c>
      <c r="D62" s="219" t="s">
        <v>282</v>
      </c>
    </row>
    <row r="63" spans="1:29" ht="15.75" customHeight="1" x14ac:dyDescent="0.2">
      <c r="B63" s="173" t="s">
        <v>54</v>
      </c>
      <c r="C63" s="172">
        <v>1300000</v>
      </c>
      <c r="D63" s="219" t="s">
        <v>282</v>
      </c>
    </row>
    <row r="64" spans="1:29" ht="15.75" customHeight="1" x14ac:dyDescent="0.2">
      <c r="B64" s="173" t="s">
        <v>50</v>
      </c>
      <c r="C64" s="172">
        <v>650000</v>
      </c>
      <c r="D64" s="219" t="s">
        <v>282</v>
      </c>
    </row>
    <row r="65" spans="2:6" ht="15.75" customHeight="1" x14ac:dyDescent="0.2">
      <c r="B65" s="173" t="s">
        <v>58</v>
      </c>
      <c r="C65" s="172">
        <v>1300000</v>
      </c>
      <c r="D65" s="219" t="s">
        <v>282</v>
      </c>
    </row>
    <row r="66" spans="2:6" ht="15.75" customHeight="1" x14ac:dyDescent="0.2">
      <c r="B66" s="173" t="s">
        <v>60</v>
      </c>
      <c r="C66" s="172">
        <v>650000</v>
      </c>
      <c r="D66" s="219" t="s">
        <v>282</v>
      </c>
    </row>
    <row r="67" spans="2:6" ht="15.75" customHeight="1" x14ac:dyDescent="0.2">
      <c r="B67" s="173" t="s">
        <v>48</v>
      </c>
      <c r="C67" s="172">
        <v>650000</v>
      </c>
      <c r="D67" s="219" t="s">
        <v>282</v>
      </c>
    </row>
    <row r="68" spans="2:6" ht="15.75" customHeight="1" x14ac:dyDescent="0.2">
      <c r="B68" s="173" t="s">
        <v>76</v>
      </c>
      <c r="C68" s="172">
        <v>1300000</v>
      </c>
      <c r="D68" s="219" t="s">
        <v>282</v>
      </c>
    </row>
    <row r="69" spans="2:6" ht="15.75" customHeight="1" x14ac:dyDescent="0.2">
      <c r="B69" s="173" t="s">
        <v>36</v>
      </c>
      <c r="C69" s="172">
        <v>650000</v>
      </c>
      <c r="D69" s="219" t="s">
        <v>282</v>
      </c>
    </row>
    <row r="70" spans="2:6" ht="15.75" customHeight="1" x14ac:dyDescent="0.2">
      <c r="B70" s="171" t="s">
        <v>51</v>
      </c>
      <c r="C70" s="172">
        <v>1000000</v>
      </c>
      <c r="D70" s="164"/>
    </row>
    <row r="71" spans="2:6" ht="15.75" customHeight="1" x14ac:dyDescent="0.2">
      <c r="B71" s="171" t="s">
        <v>13</v>
      </c>
      <c r="C71" s="172">
        <v>1600000</v>
      </c>
      <c r="D71" s="164"/>
    </row>
    <row r="72" spans="2:6" ht="15.75" customHeight="1" x14ac:dyDescent="0.2">
      <c r="B72" s="171" t="s">
        <v>56</v>
      </c>
      <c r="C72" s="172"/>
      <c r="D72" s="164"/>
    </row>
    <row r="73" spans="2:6" ht="12.75" x14ac:dyDescent="0.2">
      <c r="B73" s="171" t="s">
        <v>16</v>
      </c>
      <c r="C73" s="172">
        <v>900000</v>
      </c>
      <c r="D73" s="164"/>
      <c r="F73" s="44"/>
    </row>
    <row r="74" spans="2:6" ht="12.75" x14ac:dyDescent="0.2">
      <c r="B74" s="171" t="s">
        <v>281</v>
      </c>
      <c r="C74" s="172"/>
      <c r="D74" s="164"/>
      <c r="F74" s="44"/>
    </row>
    <row r="75" spans="2:6" ht="12.75" x14ac:dyDescent="0.2">
      <c r="B75" s="171" t="s">
        <v>279</v>
      </c>
      <c r="C75" s="172">
        <v>12600000</v>
      </c>
      <c r="D75" s="164"/>
      <c r="F75" s="44"/>
    </row>
    <row r="76" spans="2:6" ht="12.75" x14ac:dyDescent="0.2">
      <c r="D76" s="164"/>
      <c r="F76" s="44"/>
    </row>
    <row r="77" spans="2:6" ht="12.75" x14ac:dyDescent="0.2">
      <c r="D77" s="164"/>
      <c r="F77" s="44"/>
    </row>
    <row r="78" spans="2:6" ht="12.75" x14ac:dyDescent="0.2">
      <c r="D78" s="164"/>
      <c r="F78" s="44"/>
    </row>
    <row r="79" spans="2:6" ht="12.75" x14ac:dyDescent="0.2">
      <c r="D79" s="164"/>
      <c r="F79" s="44"/>
    </row>
    <row r="80" spans="2:6" ht="12.75" x14ac:dyDescent="0.2">
      <c r="D80" s="164"/>
      <c r="F80" s="44"/>
    </row>
    <row r="81" spans="4:6" ht="12.75" x14ac:dyDescent="0.2">
      <c r="D81" s="164"/>
      <c r="F81" s="44"/>
    </row>
    <row r="82" spans="4:6" ht="12.75" x14ac:dyDescent="0.2">
      <c r="D82" s="164"/>
      <c r="F82" s="44"/>
    </row>
    <row r="83" spans="4:6" ht="12.75" x14ac:dyDescent="0.2">
      <c r="D83" s="164"/>
      <c r="F83" s="44"/>
    </row>
    <row r="84" spans="4:6" ht="12.75" x14ac:dyDescent="0.2">
      <c r="D84" s="164"/>
      <c r="F84" s="44"/>
    </row>
    <row r="85" spans="4:6" ht="12.75" x14ac:dyDescent="0.2">
      <c r="D85" s="164"/>
      <c r="F85" s="44"/>
    </row>
    <row r="86" spans="4:6" ht="12.75" x14ac:dyDescent="0.2">
      <c r="D86" s="164"/>
      <c r="F86" s="44"/>
    </row>
    <row r="87" spans="4:6" ht="12.75" x14ac:dyDescent="0.2">
      <c r="D87" s="164"/>
      <c r="F87" s="44"/>
    </row>
    <row r="88" spans="4:6" ht="12.75" x14ac:dyDescent="0.2">
      <c r="D88" s="164"/>
      <c r="F88" s="44"/>
    </row>
    <row r="89" spans="4:6" ht="12.75" x14ac:dyDescent="0.2">
      <c r="D89" s="164"/>
      <c r="F89" s="44"/>
    </row>
    <row r="90" spans="4:6" ht="12.75" x14ac:dyDescent="0.2">
      <c r="D90" s="164"/>
      <c r="F90" s="44"/>
    </row>
    <row r="91" spans="4:6" ht="12.75" x14ac:dyDescent="0.2">
      <c r="D91" s="164"/>
      <c r="F91" s="44"/>
    </row>
    <row r="92" spans="4:6" ht="12.75" x14ac:dyDescent="0.2">
      <c r="D92" s="164"/>
      <c r="F92" s="44"/>
    </row>
    <row r="93" spans="4:6" ht="12.75" x14ac:dyDescent="0.2">
      <c r="D93" s="164"/>
      <c r="F93" s="44"/>
    </row>
    <row r="94" spans="4:6" ht="12.75" x14ac:dyDescent="0.2">
      <c r="D94" s="164"/>
      <c r="F94" s="44"/>
    </row>
    <row r="95" spans="4:6" ht="12.75" x14ac:dyDescent="0.2">
      <c r="D95" s="164"/>
      <c r="F95" s="44"/>
    </row>
    <row r="96" spans="4:6" ht="12.75" x14ac:dyDescent="0.2">
      <c r="D96" s="164"/>
      <c r="F96" s="44"/>
    </row>
    <row r="97" spans="4:6" ht="12.75" x14ac:dyDescent="0.2">
      <c r="D97" s="164"/>
      <c r="F97" s="44"/>
    </row>
    <row r="98" spans="4:6" ht="12.75" x14ac:dyDescent="0.2">
      <c r="D98" s="164"/>
      <c r="F98" s="44"/>
    </row>
    <row r="99" spans="4:6" ht="12.75" x14ac:dyDescent="0.2">
      <c r="F99" s="44"/>
    </row>
    <row r="100" spans="4:6" ht="12.75" x14ac:dyDescent="0.2">
      <c r="F100" s="44"/>
    </row>
    <row r="101" spans="4:6" ht="12.75" x14ac:dyDescent="0.2">
      <c r="F101" s="44"/>
    </row>
    <row r="102" spans="4:6" ht="12.75" x14ac:dyDescent="0.2">
      <c r="F102" s="44"/>
    </row>
    <row r="103" spans="4:6" ht="12.75" x14ac:dyDescent="0.2">
      <c r="F103" s="44"/>
    </row>
    <row r="104" spans="4:6" ht="12.75" x14ac:dyDescent="0.2">
      <c r="F104" s="44"/>
    </row>
    <row r="105" spans="4:6" ht="12.75" x14ac:dyDescent="0.2">
      <c r="F105" s="44"/>
    </row>
    <row r="106" spans="4:6" ht="12.75" x14ac:dyDescent="0.2">
      <c r="F106" s="44"/>
    </row>
    <row r="107" spans="4:6" ht="12.75" x14ac:dyDescent="0.2">
      <c r="F107" s="44"/>
    </row>
    <row r="108" spans="4:6" ht="12.75" x14ac:dyDescent="0.2">
      <c r="F108" s="44"/>
    </row>
    <row r="109" spans="4:6" ht="12.75" x14ac:dyDescent="0.2">
      <c r="F109" s="44"/>
    </row>
    <row r="110" spans="4:6" ht="12.75" x14ac:dyDescent="0.2">
      <c r="F110" s="44"/>
    </row>
    <row r="111" spans="4:6" ht="12.75" x14ac:dyDescent="0.2">
      <c r="F111" s="44"/>
    </row>
    <row r="112" spans="4:6" ht="12.75" x14ac:dyDescent="0.2">
      <c r="F112" s="44"/>
    </row>
    <row r="113" spans="6:6" ht="12.75" x14ac:dyDescent="0.2">
      <c r="F113" s="44"/>
    </row>
    <row r="114" spans="6:6" ht="12.75" x14ac:dyDescent="0.2">
      <c r="F114" s="44"/>
    </row>
    <row r="115" spans="6:6" ht="12.75" x14ac:dyDescent="0.2">
      <c r="F115" s="44"/>
    </row>
    <row r="116" spans="6:6" ht="12.75" x14ac:dyDescent="0.2">
      <c r="F116" s="44"/>
    </row>
    <row r="117" spans="6:6" ht="12.75" x14ac:dyDescent="0.2">
      <c r="F117" s="44"/>
    </row>
    <row r="118" spans="6:6" ht="12.75" x14ac:dyDescent="0.2">
      <c r="F118" s="44"/>
    </row>
    <row r="119" spans="6:6" ht="12.75" x14ac:dyDescent="0.2">
      <c r="F119" s="44"/>
    </row>
    <row r="120" spans="6:6" ht="12.75" x14ac:dyDescent="0.2">
      <c r="F120" s="44"/>
    </row>
    <row r="121" spans="6:6" ht="12.75" x14ac:dyDescent="0.2">
      <c r="F121" s="44"/>
    </row>
    <row r="122" spans="6:6" ht="12.75" x14ac:dyDescent="0.2">
      <c r="F122" s="44"/>
    </row>
    <row r="123" spans="6:6" ht="12.75" x14ac:dyDescent="0.2">
      <c r="F123" s="44"/>
    </row>
    <row r="124" spans="6:6" ht="12.75" x14ac:dyDescent="0.2">
      <c r="F124" s="44"/>
    </row>
    <row r="125" spans="6:6" ht="12.75" x14ac:dyDescent="0.2">
      <c r="F125" s="44"/>
    </row>
    <row r="126" spans="6:6" ht="12.75" x14ac:dyDescent="0.2">
      <c r="F126" s="44"/>
    </row>
    <row r="127" spans="6:6" ht="12.75" x14ac:dyDescent="0.2">
      <c r="F127" s="44"/>
    </row>
    <row r="128" spans="6:6" ht="12.75" x14ac:dyDescent="0.2">
      <c r="F128" s="44"/>
    </row>
    <row r="129" spans="6:6" ht="12.75" x14ac:dyDescent="0.2">
      <c r="F129" s="44"/>
    </row>
    <row r="130" spans="6:6" ht="12.75" x14ac:dyDescent="0.2">
      <c r="F130" s="44"/>
    </row>
    <row r="131" spans="6:6" ht="12.75" x14ac:dyDescent="0.2">
      <c r="F131" s="44"/>
    </row>
    <row r="132" spans="6:6" ht="12.75" x14ac:dyDescent="0.2">
      <c r="F132" s="44"/>
    </row>
    <row r="133" spans="6:6" ht="12.75" x14ac:dyDescent="0.2">
      <c r="F133" s="44"/>
    </row>
    <row r="134" spans="6:6" ht="12.75" x14ac:dyDescent="0.2">
      <c r="F134" s="44"/>
    </row>
    <row r="135" spans="6:6" ht="12.75" x14ac:dyDescent="0.2">
      <c r="F135" s="44"/>
    </row>
    <row r="136" spans="6:6" ht="12.75" x14ac:dyDescent="0.2">
      <c r="F136" s="44"/>
    </row>
    <row r="137" spans="6:6" ht="12.75" x14ac:dyDescent="0.2">
      <c r="F137" s="44"/>
    </row>
    <row r="138" spans="6:6" ht="12.75" x14ac:dyDescent="0.2">
      <c r="F138" s="44"/>
    </row>
    <row r="139" spans="6:6" ht="12.75" x14ac:dyDescent="0.2">
      <c r="F139" s="44"/>
    </row>
    <row r="140" spans="6:6" ht="12.75" x14ac:dyDescent="0.2">
      <c r="F140" s="44"/>
    </row>
    <row r="141" spans="6:6" ht="12.75" x14ac:dyDescent="0.2">
      <c r="F141" s="44"/>
    </row>
    <row r="142" spans="6:6" ht="12.75" x14ac:dyDescent="0.2">
      <c r="F142" s="44"/>
    </row>
    <row r="143" spans="6:6" ht="12.75" x14ac:dyDescent="0.2">
      <c r="F143" s="44"/>
    </row>
    <row r="144" spans="6:6" ht="12.75" x14ac:dyDescent="0.2">
      <c r="F144" s="44"/>
    </row>
    <row r="145" spans="6:6" ht="12.75" x14ac:dyDescent="0.2">
      <c r="F145" s="44"/>
    </row>
    <row r="146" spans="6:6" ht="12.75" x14ac:dyDescent="0.2">
      <c r="F146" s="44"/>
    </row>
    <row r="147" spans="6:6" ht="12.75" x14ac:dyDescent="0.2">
      <c r="F147" s="44"/>
    </row>
    <row r="148" spans="6:6" ht="12.75" x14ac:dyDescent="0.2">
      <c r="F148" s="44"/>
    </row>
    <row r="149" spans="6:6" ht="12.75" x14ac:dyDescent="0.2">
      <c r="F149" s="44"/>
    </row>
    <row r="150" spans="6:6" ht="12.75" x14ac:dyDescent="0.2">
      <c r="F150" s="44"/>
    </row>
    <row r="151" spans="6:6" ht="12.75" x14ac:dyDescent="0.2">
      <c r="F151" s="44"/>
    </row>
    <row r="152" spans="6:6" ht="12.75" x14ac:dyDescent="0.2">
      <c r="F152" s="44"/>
    </row>
    <row r="153" spans="6:6" ht="12.75" x14ac:dyDescent="0.2">
      <c r="F153" s="44"/>
    </row>
    <row r="154" spans="6:6" ht="12.75" x14ac:dyDescent="0.2">
      <c r="F154" s="44"/>
    </row>
    <row r="155" spans="6:6" ht="12.75" x14ac:dyDescent="0.2">
      <c r="F155" s="44"/>
    </row>
    <row r="156" spans="6:6" ht="12.75" x14ac:dyDescent="0.2">
      <c r="F156" s="44"/>
    </row>
    <row r="157" spans="6:6" ht="12.75" x14ac:dyDescent="0.2">
      <c r="F157" s="44"/>
    </row>
    <row r="158" spans="6:6" ht="12.75" x14ac:dyDescent="0.2">
      <c r="F158" s="44"/>
    </row>
    <row r="159" spans="6:6" ht="12.75" x14ac:dyDescent="0.2">
      <c r="F159" s="44"/>
    </row>
    <row r="160" spans="6:6" ht="12.75" x14ac:dyDescent="0.2">
      <c r="F160" s="44"/>
    </row>
    <row r="161" spans="6:6" ht="12.75" x14ac:dyDescent="0.2">
      <c r="F161" s="44"/>
    </row>
    <row r="162" spans="6:6" ht="12.75" x14ac:dyDescent="0.2">
      <c r="F162" s="44"/>
    </row>
    <row r="163" spans="6:6" ht="12.75" x14ac:dyDescent="0.2">
      <c r="F163" s="44"/>
    </row>
    <row r="164" spans="6:6" ht="12.75" x14ac:dyDescent="0.2">
      <c r="F164" s="44"/>
    </row>
    <row r="165" spans="6:6" ht="12.75" x14ac:dyDescent="0.2">
      <c r="F165" s="44"/>
    </row>
    <row r="166" spans="6:6" ht="12.75" x14ac:dyDescent="0.2">
      <c r="F166" s="44"/>
    </row>
    <row r="167" spans="6:6" ht="12.75" x14ac:dyDescent="0.2">
      <c r="F167" s="44"/>
    </row>
    <row r="168" spans="6:6" ht="12.75" x14ac:dyDescent="0.2">
      <c r="F168" s="44"/>
    </row>
    <row r="169" spans="6:6" ht="12.75" x14ac:dyDescent="0.2">
      <c r="F169" s="44"/>
    </row>
    <row r="170" spans="6:6" ht="12.75" x14ac:dyDescent="0.2">
      <c r="F170" s="44"/>
    </row>
    <row r="171" spans="6:6" ht="12.75" x14ac:dyDescent="0.2">
      <c r="F171" s="44"/>
    </row>
    <row r="172" spans="6:6" ht="12.75" x14ac:dyDescent="0.2">
      <c r="F172" s="44"/>
    </row>
    <row r="173" spans="6:6" ht="12.75" x14ac:dyDescent="0.2">
      <c r="F173" s="44"/>
    </row>
    <row r="174" spans="6:6" ht="12.75" x14ac:dyDescent="0.2">
      <c r="F174" s="44"/>
    </row>
    <row r="175" spans="6:6" ht="12.75" x14ac:dyDescent="0.2">
      <c r="F175" s="44"/>
    </row>
    <row r="176" spans="6:6" ht="12.75" x14ac:dyDescent="0.2">
      <c r="F176" s="44"/>
    </row>
    <row r="177" spans="6:6" ht="12.75" x14ac:dyDescent="0.2">
      <c r="F177" s="44"/>
    </row>
    <row r="178" spans="6:6" ht="12.75" x14ac:dyDescent="0.2">
      <c r="F178" s="44"/>
    </row>
    <row r="179" spans="6:6" ht="12.75" x14ac:dyDescent="0.2">
      <c r="F179" s="44"/>
    </row>
    <row r="180" spans="6:6" ht="12.75" x14ac:dyDescent="0.2">
      <c r="F180" s="44"/>
    </row>
    <row r="181" spans="6:6" ht="12.75" x14ac:dyDescent="0.2">
      <c r="F181" s="44"/>
    </row>
    <row r="182" spans="6:6" ht="12.75" x14ac:dyDescent="0.2">
      <c r="F182" s="44"/>
    </row>
    <row r="183" spans="6:6" ht="12.75" x14ac:dyDescent="0.2">
      <c r="F183" s="44"/>
    </row>
    <row r="184" spans="6:6" ht="12.75" x14ac:dyDescent="0.2">
      <c r="F184" s="44"/>
    </row>
    <row r="185" spans="6:6" ht="12.75" x14ac:dyDescent="0.2">
      <c r="F185" s="44"/>
    </row>
    <row r="186" spans="6:6" ht="12.75" x14ac:dyDescent="0.2">
      <c r="F186" s="44"/>
    </row>
    <row r="187" spans="6:6" ht="12.75" x14ac:dyDescent="0.2">
      <c r="F187" s="44"/>
    </row>
    <row r="188" spans="6:6" ht="12.75" x14ac:dyDescent="0.2">
      <c r="F188" s="44"/>
    </row>
    <row r="189" spans="6:6" ht="12.75" x14ac:dyDescent="0.2">
      <c r="F189" s="44"/>
    </row>
    <row r="190" spans="6:6" ht="12.75" x14ac:dyDescent="0.2">
      <c r="F190" s="44"/>
    </row>
    <row r="191" spans="6:6" ht="12.75" x14ac:dyDescent="0.2">
      <c r="F191" s="44"/>
    </row>
    <row r="192" spans="6:6" ht="12.75" x14ac:dyDescent="0.2">
      <c r="F192" s="44"/>
    </row>
    <row r="193" spans="6:6" ht="12.75" x14ac:dyDescent="0.2">
      <c r="F193" s="44"/>
    </row>
    <row r="194" spans="6:6" ht="12.75" x14ac:dyDescent="0.2">
      <c r="F194" s="44"/>
    </row>
    <row r="195" spans="6:6" ht="12.75" x14ac:dyDescent="0.2">
      <c r="F195" s="44"/>
    </row>
    <row r="196" spans="6:6" ht="12.75" x14ac:dyDescent="0.2">
      <c r="F196" s="44"/>
    </row>
    <row r="197" spans="6:6" ht="12.75" x14ac:dyDescent="0.2">
      <c r="F197" s="44"/>
    </row>
    <row r="198" spans="6:6" ht="12.75" x14ac:dyDescent="0.2">
      <c r="F198" s="44"/>
    </row>
    <row r="199" spans="6:6" ht="12.75" x14ac:dyDescent="0.2">
      <c r="F199" s="44"/>
    </row>
    <row r="200" spans="6:6" ht="12.75" x14ac:dyDescent="0.2">
      <c r="F200" s="44"/>
    </row>
    <row r="201" spans="6:6" ht="12.75" x14ac:dyDescent="0.2">
      <c r="F201" s="44"/>
    </row>
    <row r="202" spans="6:6" ht="12.75" x14ac:dyDescent="0.2">
      <c r="F202" s="44"/>
    </row>
    <row r="203" spans="6:6" ht="12.75" x14ac:dyDescent="0.2">
      <c r="F203" s="44"/>
    </row>
    <row r="204" spans="6:6" ht="12.75" x14ac:dyDescent="0.2">
      <c r="F204" s="44"/>
    </row>
    <row r="205" spans="6:6" ht="12.75" x14ac:dyDescent="0.2">
      <c r="F205" s="44"/>
    </row>
    <row r="206" spans="6:6" ht="12.75" x14ac:dyDescent="0.2">
      <c r="F206" s="44"/>
    </row>
    <row r="207" spans="6:6" ht="12.75" x14ac:dyDescent="0.2">
      <c r="F207" s="44"/>
    </row>
    <row r="208" spans="6:6" ht="12.75" x14ac:dyDescent="0.2">
      <c r="F208" s="44"/>
    </row>
    <row r="209" spans="6:6" ht="12.75" x14ac:dyDescent="0.2">
      <c r="F209" s="44"/>
    </row>
    <row r="210" spans="6:6" ht="12.75" x14ac:dyDescent="0.2">
      <c r="F210" s="44"/>
    </row>
    <row r="211" spans="6:6" ht="12.75" x14ac:dyDescent="0.2">
      <c r="F211" s="44"/>
    </row>
    <row r="212" spans="6:6" ht="12.75" x14ac:dyDescent="0.2">
      <c r="F212" s="44"/>
    </row>
    <row r="213" spans="6:6" ht="12.75" x14ac:dyDescent="0.2">
      <c r="F213" s="44"/>
    </row>
    <row r="214" spans="6:6" ht="12.75" x14ac:dyDescent="0.2">
      <c r="F214" s="44"/>
    </row>
    <row r="215" spans="6:6" ht="12.75" x14ac:dyDescent="0.2">
      <c r="F215" s="44"/>
    </row>
    <row r="216" spans="6:6" ht="12.75" x14ac:dyDescent="0.2">
      <c r="F216" s="44"/>
    </row>
    <row r="217" spans="6:6" ht="12.75" x14ac:dyDescent="0.2">
      <c r="F217" s="44"/>
    </row>
    <row r="218" spans="6:6" ht="12.75" x14ac:dyDescent="0.2">
      <c r="F218" s="44"/>
    </row>
    <row r="219" spans="6:6" ht="12.75" x14ac:dyDescent="0.2">
      <c r="F219" s="44"/>
    </row>
    <row r="220" spans="6:6" ht="12.75" x14ac:dyDescent="0.2">
      <c r="F220" s="44"/>
    </row>
    <row r="221" spans="6:6" ht="12.75" x14ac:dyDescent="0.2">
      <c r="F221" s="44"/>
    </row>
    <row r="222" spans="6:6" ht="12.75" x14ac:dyDescent="0.2">
      <c r="F222" s="44"/>
    </row>
    <row r="223" spans="6:6" ht="12.75" x14ac:dyDescent="0.2">
      <c r="F223" s="44"/>
    </row>
    <row r="224" spans="6:6" ht="12.75" x14ac:dyDescent="0.2">
      <c r="F224" s="44"/>
    </row>
    <row r="225" spans="6:6" ht="12.75" x14ac:dyDescent="0.2">
      <c r="F225" s="44"/>
    </row>
    <row r="226" spans="6:6" ht="12.75" x14ac:dyDescent="0.2">
      <c r="F226" s="44"/>
    </row>
    <row r="227" spans="6:6" ht="12.75" x14ac:dyDescent="0.2">
      <c r="F227" s="44"/>
    </row>
    <row r="228" spans="6:6" ht="12.75" x14ac:dyDescent="0.2">
      <c r="F228" s="44"/>
    </row>
    <row r="229" spans="6:6" ht="12.75" x14ac:dyDescent="0.2">
      <c r="F229" s="44"/>
    </row>
    <row r="230" spans="6:6" ht="12.75" x14ac:dyDescent="0.2">
      <c r="F230" s="44"/>
    </row>
    <row r="231" spans="6:6" ht="12.75" x14ac:dyDescent="0.2">
      <c r="F231" s="44"/>
    </row>
    <row r="232" spans="6:6" ht="12.75" x14ac:dyDescent="0.2">
      <c r="F232" s="44"/>
    </row>
    <row r="233" spans="6:6" ht="12.75" x14ac:dyDescent="0.2">
      <c r="F233" s="44"/>
    </row>
    <row r="234" spans="6:6" ht="12.75" x14ac:dyDescent="0.2">
      <c r="F234" s="44"/>
    </row>
    <row r="235" spans="6:6" ht="12.75" x14ac:dyDescent="0.2">
      <c r="F235" s="44"/>
    </row>
    <row r="236" spans="6:6" ht="12.75" x14ac:dyDescent="0.2">
      <c r="F236" s="44"/>
    </row>
    <row r="237" spans="6:6" ht="12.75" x14ac:dyDescent="0.2">
      <c r="F237" s="44"/>
    </row>
    <row r="238" spans="6:6" ht="12.75" x14ac:dyDescent="0.2">
      <c r="F238" s="44"/>
    </row>
    <row r="239" spans="6:6" ht="12.75" x14ac:dyDescent="0.2">
      <c r="F239" s="44"/>
    </row>
    <row r="240" spans="6:6" ht="12.75" x14ac:dyDescent="0.2">
      <c r="F240" s="44"/>
    </row>
    <row r="241" spans="6:6" ht="12.75" x14ac:dyDescent="0.2">
      <c r="F241" s="44"/>
    </row>
    <row r="242" spans="6:6" ht="12.75" x14ac:dyDescent="0.2">
      <c r="F242" s="44"/>
    </row>
    <row r="243" spans="6:6" ht="12.75" x14ac:dyDescent="0.2">
      <c r="F243" s="44"/>
    </row>
    <row r="244" spans="6:6" ht="12.75" x14ac:dyDescent="0.2">
      <c r="F244" s="44"/>
    </row>
    <row r="245" spans="6:6" ht="12.75" x14ac:dyDescent="0.2">
      <c r="F245" s="44"/>
    </row>
    <row r="246" spans="6:6" ht="12.75" x14ac:dyDescent="0.2">
      <c r="F246" s="44"/>
    </row>
    <row r="247" spans="6:6" ht="12.75" x14ac:dyDescent="0.2">
      <c r="F247" s="44"/>
    </row>
    <row r="248" spans="6:6" ht="12.75" x14ac:dyDescent="0.2">
      <c r="F248" s="44"/>
    </row>
    <row r="249" spans="6:6" ht="12.75" x14ac:dyDescent="0.2">
      <c r="F249" s="44"/>
    </row>
    <row r="250" spans="6:6" ht="12.75" x14ac:dyDescent="0.2">
      <c r="F250" s="44"/>
    </row>
    <row r="251" spans="6:6" ht="12.75" x14ac:dyDescent="0.2">
      <c r="F251" s="44"/>
    </row>
    <row r="252" spans="6:6" ht="12.75" x14ac:dyDescent="0.2">
      <c r="F252" s="44"/>
    </row>
    <row r="253" spans="6:6" ht="12.75" x14ac:dyDescent="0.2">
      <c r="F253" s="44"/>
    </row>
    <row r="254" spans="6:6" ht="12.75" x14ac:dyDescent="0.2">
      <c r="F254" s="44"/>
    </row>
    <row r="255" spans="6:6" ht="12.75" x14ac:dyDescent="0.2">
      <c r="F255" s="44"/>
    </row>
    <row r="256" spans="6:6" ht="12.75" x14ac:dyDescent="0.2">
      <c r="F256" s="44"/>
    </row>
    <row r="257" spans="6:6" ht="12.75" x14ac:dyDescent="0.2">
      <c r="F257" s="44"/>
    </row>
    <row r="258" spans="6:6" ht="12.75" x14ac:dyDescent="0.2">
      <c r="F258" s="44"/>
    </row>
    <row r="259" spans="6:6" ht="12.75" x14ac:dyDescent="0.2">
      <c r="F259" s="44"/>
    </row>
    <row r="260" spans="6:6" ht="12.75" x14ac:dyDescent="0.2">
      <c r="F260" s="44"/>
    </row>
    <row r="261" spans="6:6" ht="12.75" x14ac:dyDescent="0.2">
      <c r="F261" s="44"/>
    </row>
    <row r="262" spans="6:6" ht="12.75" x14ac:dyDescent="0.2">
      <c r="F262" s="44"/>
    </row>
    <row r="263" spans="6:6" ht="12.75" x14ac:dyDescent="0.2">
      <c r="F263" s="44"/>
    </row>
    <row r="264" spans="6:6" ht="12.75" x14ac:dyDescent="0.2">
      <c r="F264" s="44"/>
    </row>
    <row r="265" spans="6:6" ht="12.75" x14ac:dyDescent="0.2">
      <c r="F265" s="44"/>
    </row>
    <row r="266" spans="6:6" ht="12.75" x14ac:dyDescent="0.2">
      <c r="F266" s="44"/>
    </row>
    <row r="267" spans="6:6" ht="12.75" x14ac:dyDescent="0.2">
      <c r="F267" s="44"/>
    </row>
    <row r="268" spans="6:6" ht="12.75" x14ac:dyDescent="0.2">
      <c r="F268" s="44"/>
    </row>
    <row r="269" spans="6:6" ht="12.75" x14ac:dyDescent="0.2">
      <c r="F269" s="44"/>
    </row>
    <row r="270" spans="6:6" ht="12.75" x14ac:dyDescent="0.2">
      <c r="F270" s="44"/>
    </row>
    <row r="271" spans="6:6" ht="12.75" x14ac:dyDescent="0.2">
      <c r="F271" s="44"/>
    </row>
    <row r="272" spans="6:6" ht="12.75" x14ac:dyDescent="0.2">
      <c r="F272" s="44"/>
    </row>
    <row r="273" spans="6:6" ht="12.75" x14ac:dyDescent="0.2">
      <c r="F273" s="44"/>
    </row>
    <row r="274" spans="6:6" ht="12.75" x14ac:dyDescent="0.2">
      <c r="F274" s="44"/>
    </row>
    <row r="275" spans="6:6" ht="12.75" x14ac:dyDescent="0.2">
      <c r="F275" s="44"/>
    </row>
    <row r="276" spans="6:6" ht="12.75" x14ac:dyDescent="0.2">
      <c r="F276" s="44"/>
    </row>
    <row r="277" spans="6:6" ht="12.75" x14ac:dyDescent="0.2">
      <c r="F277" s="44"/>
    </row>
    <row r="278" spans="6:6" ht="12.75" x14ac:dyDescent="0.2">
      <c r="F278" s="44"/>
    </row>
    <row r="279" spans="6:6" ht="12.75" x14ac:dyDescent="0.2">
      <c r="F279" s="44"/>
    </row>
    <row r="280" spans="6:6" ht="12.75" x14ac:dyDescent="0.2">
      <c r="F280" s="44"/>
    </row>
    <row r="281" spans="6:6" ht="12.75" x14ac:dyDescent="0.2">
      <c r="F281" s="44"/>
    </row>
    <row r="282" spans="6:6" ht="12.75" x14ac:dyDescent="0.2">
      <c r="F282" s="44"/>
    </row>
    <row r="283" spans="6:6" ht="12.75" x14ac:dyDescent="0.2">
      <c r="F283" s="44"/>
    </row>
    <row r="284" spans="6:6" ht="12.75" x14ac:dyDescent="0.2">
      <c r="F284" s="44"/>
    </row>
    <row r="285" spans="6:6" ht="12.75" x14ac:dyDescent="0.2">
      <c r="F285" s="44"/>
    </row>
    <row r="286" spans="6:6" ht="12.75" x14ac:dyDescent="0.2">
      <c r="F286" s="44"/>
    </row>
    <row r="287" spans="6:6" ht="12.75" x14ac:dyDescent="0.2">
      <c r="F287" s="44"/>
    </row>
    <row r="288" spans="6:6" ht="12.75" x14ac:dyDescent="0.2">
      <c r="F288" s="44"/>
    </row>
    <row r="289" spans="6:6" ht="12.75" x14ac:dyDescent="0.2">
      <c r="F289" s="44"/>
    </row>
    <row r="290" spans="6:6" ht="12.75" x14ac:dyDescent="0.2">
      <c r="F290" s="44"/>
    </row>
    <row r="291" spans="6:6" ht="12.75" x14ac:dyDescent="0.2">
      <c r="F291" s="44"/>
    </row>
    <row r="292" spans="6:6" ht="12.75" x14ac:dyDescent="0.2">
      <c r="F292" s="44"/>
    </row>
    <row r="293" spans="6:6" ht="12.75" x14ac:dyDescent="0.2">
      <c r="F293" s="44"/>
    </row>
    <row r="294" spans="6:6" ht="12.75" x14ac:dyDescent="0.2">
      <c r="F294" s="44"/>
    </row>
    <row r="295" spans="6:6" ht="12.75" x14ac:dyDescent="0.2">
      <c r="F295" s="44"/>
    </row>
    <row r="296" spans="6:6" ht="12.75" x14ac:dyDescent="0.2">
      <c r="F296" s="44"/>
    </row>
    <row r="297" spans="6:6" ht="12.75" x14ac:dyDescent="0.2">
      <c r="F297" s="44"/>
    </row>
    <row r="298" spans="6:6" ht="12.75" x14ac:dyDescent="0.2">
      <c r="F298" s="44"/>
    </row>
    <row r="299" spans="6:6" ht="12.75" x14ac:dyDescent="0.2">
      <c r="F299" s="44"/>
    </row>
    <row r="300" spans="6:6" ht="12.75" x14ac:dyDescent="0.2">
      <c r="F300" s="44"/>
    </row>
    <row r="301" spans="6:6" ht="12.75" x14ac:dyDescent="0.2">
      <c r="F301" s="44"/>
    </row>
    <row r="302" spans="6:6" ht="12.75" x14ac:dyDescent="0.2">
      <c r="F302" s="44"/>
    </row>
    <row r="303" spans="6:6" ht="12.75" x14ac:dyDescent="0.2">
      <c r="F303" s="44"/>
    </row>
    <row r="304" spans="6:6" ht="12.75" x14ac:dyDescent="0.2">
      <c r="F304" s="44"/>
    </row>
    <row r="305" spans="6:6" ht="12.75" x14ac:dyDescent="0.2">
      <c r="F305" s="44"/>
    </row>
    <row r="306" spans="6:6" ht="12.75" x14ac:dyDescent="0.2">
      <c r="F306" s="44"/>
    </row>
    <row r="307" spans="6:6" ht="12.75" x14ac:dyDescent="0.2">
      <c r="F307" s="44"/>
    </row>
    <row r="308" spans="6:6" ht="12.75" x14ac:dyDescent="0.2">
      <c r="F308" s="44"/>
    </row>
    <row r="309" spans="6:6" ht="12.75" x14ac:dyDescent="0.2">
      <c r="F309" s="44"/>
    </row>
    <row r="310" spans="6:6" ht="12.75" x14ac:dyDescent="0.2">
      <c r="F310" s="44"/>
    </row>
    <row r="311" spans="6:6" ht="12.75" x14ac:dyDescent="0.2">
      <c r="F311" s="44"/>
    </row>
    <row r="312" spans="6:6" ht="12.75" x14ac:dyDescent="0.2">
      <c r="F312" s="44"/>
    </row>
    <row r="313" spans="6:6" ht="12.75" x14ac:dyDescent="0.2">
      <c r="F313" s="44"/>
    </row>
    <row r="314" spans="6:6" ht="12.75" x14ac:dyDescent="0.2">
      <c r="F314" s="44"/>
    </row>
    <row r="315" spans="6:6" ht="12.75" x14ac:dyDescent="0.2">
      <c r="F315" s="44"/>
    </row>
    <row r="316" spans="6:6" ht="12.75" x14ac:dyDescent="0.2">
      <c r="F316" s="44"/>
    </row>
    <row r="317" spans="6:6" ht="12.75" x14ac:dyDescent="0.2">
      <c r="F317" s="44"/>
    </row>
    <row r="318" spans="6:6" ht="12.75" x14ac:dyDescent="0.2">
      <c r="F318" s="44"/>
    </row>
    <row r="319" spans="6:6" ht="12.75" x14ac:dyDescent="0.2">
      <c r="F319" s="44"/>
    </row>
    <row r="320" spans="6:6" ht="12.75" x14ac:dyDescent="0.2">
      <c r="F320" s="44"/>
    </row>
    <row r="321" spans="6:6" ht="12.75" x14ac:dyDescent="0.2">
      <c r="F321" s="44"/>
    </row>
    <row r="322" spans="6:6" ht="12.75" x14ac:dyDescent="0.2">
      <c r="F322" s="44"/>
    </row>
    <row r="323" spans="6:6" ht="12.75" x14ac:dyDescent="0.2">
      <c r="F323" s="44"/>
    </row>
    <row r="324" spans="6:6" ht="12.75" x14ac:dyDescent="0.2">
      <c r="F324" s="44"/>
    </row>
    <row r="325" spans="6:6" ht="12.75" x14ac:dyDescent="0.2">
      <c r="F325" s="44"/>
    </row>
    <row r="326" spans="6:6" ht="12.75" x14ac:dyDescent="0.2">
      <c r="F326" s="44"/>
    </row>
    <row r="327" spans="6:6" ht="12.75" x14ac:dyDescent="0.2">
      <c r="F327" s="44"/>
    </row>
    <row r="328" spans="6:6" ht="12.75" x14ac:dyDescent="0.2">
      <c r="F328" s="44"/>
    </row>
    <row r="329" spans="6:6" ht="12.75" x14ac:dyDescent="0.2">
      <c r="F329" s="44"/>
    </row>
    <row r="330" spans="6:6" ht="12.75" x14ac:dyDescent="0.2">
      <c r="F330" s="44"/>
    </row>
    <row r="331" spans="6:6" ht="12.75" x14ac:dyDescent="0.2">
      <c r="F331" s="44"/>
    </row>
    <row r="332" spans="6:6" ht="12.75" x14ac:dyDescent="0.2">
      <c r="F332" s="44"/>
    </row>
    <row r="333" spans="6:6" ht="12.75" x14ac:dyDescent="0.2">
      <c r="F333" s="44"/>
    </row>
    <row r="334" spans="6:6" ht="12.75" x14ac:dyDescent="0.2">
      <c r="F334" s="44"/>
    </row>
    <row r="335" spans="6:6" ht="12.75" x14ac:dyDescent="0.2">
      <c r="F335" s="44"/>
    </row>
    <row r="336" spans="6:6" ht="12.75" x14ac:dyDescent="0.2">
      <c r="F336" s="44"/>
    </row>
    <row r="337" spans="6:6" ht="12.75" x14ac:dyDescent="0.2">
      <c r="F337" s="44"/>
    </row>
    <row r="338" spans="6:6" ht="12.75" x14ac:dyDescent="0.2">
      <c r="F338" s="44"/>
    </row>
    <row r="339" spans="6:6" ht="12.75" x14ac:dyDescent="0.2">
      <c r="F339" s="44"/>
    </row>
    <row r="340" spans="6:6" ht="12.75" x14ac:dyDescent="0.2">
      <c r="F340" s="44"/>
    </row>
    <row r="341" spans="6:6" ht="12.75" x14ac:dyDescent="0.2">
      <c r="F341" s="44"/>
    </row>
    <row r="342" spans="6:6" ht="12.75" x14ac:dyDescent="0.2">
      <c r="F342" s="44"/>
    </row>
    <row r="343" spans="6:6" ht="12.75" x14ac:dyDescent="0.2">
      <c r="F343" s="44"/>
    </row>
    <row r="344" spans="6:6" ht="12.75" x14ac:dyDescent="0.2">
      <c r="F344" s="44"/>
    </row>
    <row r="345" spans="6:6" ht="12.75" x14ac:dyDescent="0.2">
      <c r="F345" s="44"/>
    </row>
    <row r="346" spans="6:6" ht="12.75" x14ac:dyDescent="0.2">
      <c r="F346" s="44"/>
    </row>
    <row r="347" spans="6:6" ht="12.75" x14ac:dyDescent="0.2">
      <c r="F347" s="44"/>
    </row>
    <row r="348" spans="6:6" ht="12.75" x14ac:dyDescent="0.2">
      <c r="F348" s="44"/>
    </row>
    <row r="349" spans="6:6" ht="12.75" x14ac:dyDescent="0.2">
      <c r="F349" s="44"/>
    </row>
    <row r="350" spans="6:6" ht="12.75" x14ac:dyDescent="0.2">
      <c r="F350" s="44"/>
    </row>
    <row r="351" spans="6:6" ht="12.75" x14ac:dyDescent="0.2">
      <c r="F351" s="44"/>
    </row>
    <row r="352" spans="6:6" ht="12.75" x14ac:dyDescent="0.2">
      <c r="F352" s="44"/>
    </row>
    <row r="353" spans="6:6" ht="12.75" x14ac:dyDescent="0.2">
      <c r="F353" s="44"/>
    </row>
    <row r="354" spans="6:6" ht="12.75" x14ac:dyDescent="0.2">
      <c r="F354" s="44"/>
    </row>
    <row r="355" spans="6:6" ht="12.75" x14ac:dyDescent="0.2">
      <c r="F355" s="44"/>
    </row>
    <row r="356" spans="6:6" ht="12.75" x14ac:dyDescent="0.2">
      <c r="F356" s="44"/>
    </row>
    <row r="357" spans="6:6" ht="12.75" x14ac:dyDescent="0.2">
      <c r="F357" s="44"/>
    </row>
    <row r="358" spans="6:6" ht="12.75" x14ac:dyDescent="0.2">
      <c r="F358" s="44"/>
    </row>
    <row r="359" spans="6:6" ht="12.75" x14ac:dyDescent="0.2">
      <c r="F359" s="44"/>
    </row>
    <row r="360" spans="6:6" ht="12.75" x14ac:dyDescent="0.2">
      <c r="F360" s="44"/>
    </row>
    <row r="361" spans="6:6" ht="12.75" x14ac:dyDescent="0.2">
      <c r="F361" s="44"/>
    </row>
    <row r="362" spans="6:6" ht="12.75" x14ac:dyDescent="0.2">
      <c r="F362" s="44"/>
    </row>
    <row r="363" spans="6:6" ht="12.75" x14ac:dyDescent="0.2">
      <c r="F363" s="44"/>
    </row>
    <row r="364" spans="6:6" ht="12.75" x14ac:dyDescent="0.2">
      <c r="F364" s="44"/>
    </row>
    <row r="365" spans="6:6" ht="12.75" x14ac:dyDescent="0.2">
      <c r="F365" s="44"/>
    </row>
    <row r="366" spans="6:6" ht="12.75" x14ac:dyDescent="0.2">
      <c r="F366" s="44"/>
    </row>
    <row r="367" spans="6:6" ht="12.75" x14ac:dyDescent="0.2">
      <c r="F367" s="44"/>
    </row>
    <row r="368" spans="6:6" ht="12.75" x14ac:dyDescent="0.2">
      <c r="F368" s="44"/>
    </row>
    <row r="369" spans="6:6" ht="12.75" x14ac:dyDescent="0.2">
      <c r="F369" s="44"/>
    </row>
    <row r="370" spans="6:6" ht="12.75" x14ac:dyDescent="0.2">
      <c r="F370" s="44"/>
    </row>
    <row r="371" spans="6:6" ht="12.75" x14ac:dyDescent="0.2">
      <c r="F371" s="44"/>
    </row>
    <row r="372" spans="6:6" ht="12.75" x14ac:dyDescent="0.2">
      <c r="F372" s="44"/>
    </row>
    <row r="373" spans="6:6" ht="12.75" x14ac:dyDescent="0.2">
      <c r="F373" s="44"/>
    </row>
    <row r="374" spans="6:6" ht="12.75" x14ac:dyDescent="0.2">
      <c r="F374" s="44"/>
    </row>
    <row r="375" spans="6:6" ht="12.75" x14ac:dyDescent="0.2">
      <c r="F375" s="44"/>
    </row>
    <row r="376" spans="6:6" ht="12.75" x14ac:dyDescent="0.2">
      <c r="F376" s="44"/>
    </row>
    <row r="377" spans="6:6" ht="12.75" x14ac:dyDescent="0.2">
      <c r="F377" s="44"/>
    </row>
    <row r="378" spans="6:6" ht="12.75" x14ac:dyDescent="0.2">
      <c r="F378" s="44"/>
    </row>
    <row r="379" spans="6:6" ht="12.75" x14ac:dyDescent="0.2">
      <c r="F379" s="44"/>
    </row>
    <row r="380" spans="6:6" ht="12.75" x14ac:dyDescent="0.2">
      <c r="F380" s="44"/>
    </row>
    <row r="381" spans="6:6" ht="12.75" x14ac:dyDescent="0.2">
      <c r="F381" s="44"/>
    </row>
    <row r="382" spans="6:6" ht="12.75" x14ac:dyDescent="0.2">
      <c r="F382" s="44"/>
    </row>
    <row r="383" spans="6:6" ht="12.75" x14ac:dyDescent="0.2">
      <c r="F383" s="44"/>
    </row>
    <row r="384" spans="6:6" ht="12.75" x14ac:dyDescent="0.2">
      <c r="F384" s="44"/>
    </row>
    <row r="385" spans="6:6" ht="12.75" x14ac:dyDescent="0.2">
      <c r="F385" s="44"/>
    </row>
    <row r="386" spans="6:6" ht="12.75" x14ac:dyDescent="0.2">
      <c r="F386" s="44"/>
    </row>
    <row r="387" spans="6:6" ht="12.75" x14ac:dyDescent="0.2">
      <c r="F387" s="44"/>
    </row>
    <row r="388" spans="6:6" ht="12.75" x14ac:dyDescent="0.2">
      <c r="F388" s="44"/>
    </row>
    <row r="389" spans="6:6" ht="12.75" x14ac:dyDescent="0.2">
      <c r="F389" s="44"/>
    </row>
    <row r="390" spans="6:6" ht="12.75" x14ac:dyDescent="0.2">
      <c r="F390" s="44"/>
    </row>
    <row r="391" spans="6:6" ht="12.75" x14ac:dyDescent="0.2">
      <c r="F391" s="44"/>
    </row>
    <row r="392" spans="6:6" ht="12.75" x14ac:dyDescent="0.2">
      <c r="F392" s="44"/>
    </row>
    <row r="393" spans="6:6" ht="12.75" x14ac:dyDescent="0.2">
      <c r="F393" s="44"/>
    </row>
    <row r="394" spans="6:6" ht="12.75" x14ac:dyDescent="0.2">
      <c r="F394" s="44"/>
    </row>
    <row r="395" spans="6:6" ht="12.75" x14ac:dyDescent="0.2">
      <c r="F395" s="44"/>
    </row>
    <row r="396" spans="6:6" ht="12.75" x14ac:dyDescent="0.2">
      <c r="F396" s="44"/>
    </row>
    <row r="397" spans="6:6" ht="12.75" x14ac:dyDescent="0.2">
      <c r="F397" s="44"/>
    </row>
    <row r="398" spans="6:6" ht="12.75" x14ac:dyDescent="0.2">
      <c r="F398" s="44"/>
    </row>
    <row r="399" spans="6:6" ht="12.75" x14ac:dyDescent="0.2">
      <c r="F399" s="44"/>
    </row>
    <row r="400" spans="6:6" ht="12.75" x14ac:dyDescent="0.2">
      <c r="F400" s="44"/>
    </row>
    <row r="401" spans="6:6" ht="12.75" x14ac:dyDescent="0.2">
      <c r="F401" s="44"/>
    </row>
    <row r="402" spans="6:6" ht="12.75" x14ac:dyDescent="0.2">
      <c r="F402" s="44"/>
    </row>
    <row r="403" spans="6:6" ht="12.75" x14ac:dyDescent="0.2">
      <c r="F403" s="44"/>
    </row>
    <row r="404" spans="6:6" ht="12.75" x14ac:dyDescent="0.2">
      <c r="F404" s="44"/>
    </row>
    <row r="405" spans="6:6" ht="12.75" x14ac:dyDescent="0.2">
      <c r="F405" s="44"/>
    </row>
    <row r="406" spans="6:6" ht="12.75" x14ac:dyDescent="0.2">
      <c r="F406" s="44"/>
    </row>
    <row r="407" spans="6:6" ht="12.75" x14ac:dyDescent="0.2">
      <c r="F407" s="44"/>
    </row>
    <row r="408" spans="6:6" ht="12.75" x14ac:dyDescent="0.2">
      <c r="F408" s="44"/>
    </row>
    <row r="409" spans="6:6" ht="12.75" x14ac:dyDescent="0.2">
      <c r="F409" s="44"/>
    </row>
    <row r="410" spans="6:6" ht="12.75" x14ac:dyDescent="0.2">
      <c r="F410" s="44"/>
    </row>
    <row r="411" spans="6:6" ht="12.75" x14ac:dyDescent="0.2">
      <c r="F411" s="44"/>
    </row>
    <row r="412" spans="6:6" ht="12.75" x14ac:dyDescent="0.2">
      <c r="F412" s="44"/>
    </row>
    <row r="413" spans="6:6" ht="12.75" x14ac:dyDescent="0.2">
      <c r="F413" s="44"/>
    </row>
    <row r="414" spans="6:6" ht="12.75" x14ac:dyDescent="0.2">
      <c r="F414" s="44"/>
    </row>
    <row r="415" spans="6:6" ht="12.75" x14ac:dyDescent="0.2">
      <c r="F415" s="44"/>
    </row>
    <row r="416" spans="6:6" ht="12.75" x14ac:dyDescent="0.2">
      <c r="F416" s="44"/>
    </row>
    <row r="417" spans="6:6" ht="12.75" x14ac:dyDescent="0.2">
      <c r="F417" s="44"/>
    </row>
    <row r="418" spans="6:6" ht="12.75" x14ac:dyDescent="0.2">
      <c r="F418" s="44"/>
    </row>
    <row r="419" spans="6:6" ht="12.75" x14ac:dyDescent="0.2">
      <c r="F419" s="44"/>
    </row>
    <row r="420" spans="6:6" ht="12.75" x14ac:dyDescent="0.2">
      <c r="F420" s="44"/>
    </row>
    <row r="421" spans="6:6" ht="12.75" x14ac:dyDescent="0.2">
      <c r="F421" s="44"/>
    </row>
    <row r="422" spans="6:6" ht="12.75" x14ac:dyDescent="0.2">
      <c r="F422" s="44"/>
    </row>
    <row r="423" spans="6:6" ht="12.75" x14ac:dyDescent="0.2">
      <c r="F423" s="44"/>
    </row>
    <row r="424" spans="6:6" ht="12.75" x14ac:dyDescent="0.2">
      <c r="F424" s="44"/>
    </row>
    <row r="425" spans="6:6" ht="12.75" x14ac:dyDescent="0.2">
      <c r="F425" s="44"/>
    </row>
    <row r="426" spans="6:6" ht="12.75" x14ac:dyDescent="0.2">
      <c r="F426" s="44"/>
    </row>
    <row r="427" spans="6:6" ht="12.75" x14ac:dyDescent="0.2">
      <c r="F427" s="44"/>
    </row>
    <row r="428" spans="6:6" ht="12.75" x14ac:dyDescent="0.2">
      <c r="F428" s="44"/>
    </row>
    <row r="429" spans="6:6" ht="12.75" x14ac:dyDescent="0.2">
      <c r="F429" s="44"/>
    </row>
    <row r="430" spans="6:6" ht="12.75" x14ac:dyDescent="0.2">
      <c r="F430" s="44"/>
    </row>
    <row r="431" spans="6:6" ht="12.75" x14ac:dyDescent="0.2">
      <c r="F431" s="44"/>
    </row>
    <row r="432" spans="6:6" ht="12.75" x14ac:dyDescent="0.2">
      <c r="F432" s="44"/>
    </row>
    <row r="433" spans="6:6" ht="12.75" x14ac:dyDescent="0.2">
      <c r="F433" s="44"/>
    </row>
    <row r="434" spans="6:6" ht="12.75" x14ac:dyDescent="0.2">
      <c r="F434" s="44"/>
    </row>
    <row r="435" spans="6:6" ht="12.75" x14ac:dyDescent="0.2">
      <c r="F435" s="44"/>
    </row>
    <row r="436" spans="6:6" ht="12.75" x14ac:dyDescent="0.2">
      <c r="F436" s="44"/>
    </row>
    <row r="437" spans="6:6" ht="12.75" x14ac:dyDescent="0.2">
      <c r="F437" s="44"/>
    </row>
    <row r="438" spans="6:6" ht="12.75" x14ac:dyDescent="0.2">
      <c r="F438" s="44"/>
    </row>
    <row r="439" spans="6:6" ht="12.75" x14ac:dyDescent="0.2">
      <c r="F439" s="44"/>
    </row>
    <row r="440" spans="6:6" ht="12.75" x14ac:dyDescent="0.2">
      <c r="F440" s="44"/>
    </row>
    <row r="441" spans="6:6" ht="12.75" x14ac:dyDescent="0.2">
      <c r="F441" s="44"/>
    </row>
    <row r="442" spans="6:6" ht="12.75" x14ac:dyDescent="0.2">
      <c r="F442" s="44"/>
    </row>
    <row r="443" spans="6:6" ht="12.75" x14ac:dyDescent="0.2">
      <c r="F443" s="44"/>
    </row>
    <row r="444" spans="6:6" ht="12.75" x14ac:dyDescent="0.2">
      <c r="F444" s="44"/>
    </row>
    <row r="445" spans="6:6" ht="12.75" x14ac:dyDescent="0.2">
      <c r="F445" s="44"/>
    </row>
    <row r="446" spans="6:6" ht="12.75" x14ac:dyDescent="0.2">
      <c r="F446" s="44"/>
    </row>
    <row r="447" spans="6:6" ht="12.75" x14ac:dyDescent="0.2">
      <c r="F447" s="44"/>
    </row>
    <row r="448" spans="6:6" ht="12.75" x14ac:dyDescent="0.2">
      <c r="F448" s="44"/>
    </row>
    <row r="449" spans="6:6" ht="12.75" x14ac:dyDescent="0.2">
      <c r="F449" s="44"/>
    </row>
    <row r="450" spans="6:6" ht="12.75" x14ac:dyDescent="0.2">
      <c r="F450" s="44"/>
    </row>
    <row r="451" spans="6:6" ht="12.75" x14ac:dyDescent="0.2">
      <c r="F451" s="44"/>
    </row>
    <row r="452" spans="6:6" ht="12.75" x14ac:dyDescent="0.2">
      <c r="F452" s="44"/>
    </row>
    <row r="453" spans="6:6" ht="12.75" x14ac:dyDescent="0.2">
      <c r="F453" s="44"/>
    </row>
    <row r="454" spans="6:6" ht="12.75" x14ac:dyDescent="0.2">
      <c r="F454" s="44"/>
    </row>
    <row r="455" spans="6:6" ht="12.75" x14ac:dyDescent="0.2">
      <c r="F455" s="44"/>
    </row>
    <row r="456" spans="6:6" ht="12.75" x14ac:dyDescent="0.2">
      <c r="F456" s="44"/>
    </row>
    <row r="457" spans="6:6" ht="12.75" x14ac:dyDescent="0.2">
      <c r="F457" s="44"/>
    </row>
    <row r="458" spans="6:6" ht="12.75" x14ac:dyDescent="0.2">
      <c r="F458" s="44"/>
    </row>
    <row r="459" spans="6:6" ht="12.75" x14ac:dyDescent="0.2">
      <c r="F459" s="44"/>
    </row>
    <row r="460" spans="6:6" ht="12.75" x14ac:dyDescent="0.2">
      <c r="F460" s="44"/>
    </row>
    <row r="461" spans="6:6" ht="12.75" x14ac:dyDescent="0.2">
      <c r="F461" s="44"/>
    </row>
    <row r="462" spans="6:6" ht="12.75" x14ac:dyDescent="0.2">
      <c r="F462" s="44"/>
    </row>
    <row r="463" spans="6:6" ht="12.75" x14ac:dyDescent="0.2">
      <c r="F463" s="44"/>
    </row>
    <row r="464" spans="6:6" ht="12.75" x14ac:dyDescent="0.2">
      <c r="F464" s="44"/>
    </row>
    <row r="465" spans="6:6" ht="12.75" x14ac:dyDescent="0.2">
      <c r="F465" s="44"/>
    </row>
    <row r="466" spans="6:6" ht="12.75" x14ac:dyDescent="0.2">
      <c r="F466" s="44"/>
    </row>
    <row r="467" spans="6:6" ht="12.75" x14ac:dyDescent="0.2">
      <c r="F467" s="44"/>
    </row>
    <row r="468" spans="6:6" ht="12.75" x14ac:dyDescent="0.2">
      <c r="F468" s="44"/>
    </row>
    <row r="469" spans="6:6" ht="12.75" x14ac:dyDescent="0.2">
      <c r="F469" s="44"/>
    </row>
    <row r="470" spans="6:6" ht="12.75" x14ac:dyDescent="0.2">
      <c r="F470" s="44"/>
    </row>
    <row r="471" spans="6:6" ht="12.75" x14ac:dyDescent="0.2">
      <c r="F471" s="44"/>
    </row>
    <row r="472" spans="6:6" ht="12.75" x14ac:dyDescent="0.2">
      <c r="F472" s="44"/>
    </row>
    <row r="473" spans="6:6" ht="12.75" x14ac:dyDescent="0.2">
      <c r="F473" s="44"/>
    </row>
    <row r="474" spans="6:6" ht="12.75" x14ac:dyDescent="0.2">
      <c r="F474" s="44"/>
    </row>
    <row r="475" spans="6:6" ht="12.75" x14ac:dyDescent="0.2">
      <c r="F475" s="44"/>
    </row>
    <row r="476" spans="6:6" ht="12.75" x14ac:dyDescent="0.2">
      <c r="F476" s="44"/>
    </row>
    <row r="477" spans="6:6" ht="12.75" x14ac:dyDescent="0.2">
      <c r="F477" s="44"/>
    </row>
    <row r="478" spans="6:6" ht="12.75" x14ac:dyDescent="0.2">
      <c r="F478" s="44"/>
    </row>
    <row r="479" spans="6:6" ht="12.75" x14ac:dyDescent="0.2">
      <c r="F479" s="44"/>
    </row>
    <row r="480" spans="6:6" ht="12.75" x14ac:dyDescent="0.2">
      <c r="F480" s="44"/>
    </row>
    <row r="481" spans="6:6" ht="12.75" x14ac:dyDescent="0.2">
      <c r="F481" s="44"/>
    </row>
    <row r="482" spans="6:6" ht="12.75" x14ac:dyDescent="0.2">
      <c r="F482" s="44"/>
    </row>
    <row r="483" spans="6:6" ht="12.75" x14ac:dyDescent="0.2">
      <c r="F483" s="44"/>
    </row>
    <row r="484" spans="6:6" ht="12.75" x14ac:dyDescent="0.2">
      <c r="F484" s="44"/>
    </row>
    <row r="485" spans="6:6" ht="12.75" x14ac:dyDescent="0.2">
      <c r="F485" s="44"/>
    </row>
    <row r="486" spans="6:6" ht="12.75" x14ac:dyDescent="0.2">
      <c r="F486" s="44"/>
    </row>
    <row r="487" spans="6:6" ht="12.75" x14ac:dyDescent="0.2">
      <c r="F487" s="44"/>
    </row>
    <row r="488" spans="6:6" ht="12.75" x14ac:dyDescent="0.2">
      <c r="F488" s="44"/>
    </row>
    <row r="489" spans="6:6" ht="12.75" x14ac:dyDescent="0.2">
      <c r="F489" s="44"/>
    </row>
    <row r="490" spans="6:6" ht="12.75" x14ac:dyDescent="0.2">
      <c r="F490" s="44"/>
    </row>
    <row r="491" spans="6:6" ht="12.75" x14ac:dyDescent="0.2">
      <c r="F491" s="44"/>
    </row>
    <row r="492" spans="6:6" ht="12.75" x14ac:dyDescent="0.2">
      <c r="F492" s="44"/>
    </row>
    <row r="493" spans="6:6" ht="12.75" x14ac:dyDescent="0.2">
      <c r="F493" s="44"/>
    </row>
    <row r="494" spans="6:6" ht="12.75" x14ac:dyDescent="0.2">
      <c r="F494" s="44"/>
    </row>
    <row r="495" spans="6:6" ht="12.75" x14ac:dyDescent="0.2">
      <c r="F495" s="44"/>
    </row>
    <row r="496" spans="6:6" ht="12.75" x14ac:dyDescent="0.2">
      <c r="F496" s="44"/>
    </row>
    <row r="497" spans="6:6" ht="12.75" x14ac:dyDescent="0.2">
      <c r="F497" s="44"/>
    </row>
    <row r="498" spans="6:6" ht="12.75" x14ac:dyDescent="0.2">
      <c r="F498" s="44"/>
    </row>
    <row r="499" spans="6:6" ht="12.75" x14ac:dyDescent="0.2">
      <c r="F499" s="44"/>
    </row>
    <row r="500" spans="6:6" ht="12.75" x14ac:dyDescent="0.2">
      <c r="F500" s="44"/>
    </row>
    <row r="501" spans="6:6" ht="12.75" x14ac:dyDescent="0.2">
      <c r="F501" s="44"/>
    </row>
    <row r="502" spans="6:6" ht="12.75" x14ac:dyDescent="0.2">
      <c r="F502" s="44"/>
    </row>
    <row r="503" spans="6:6" ht="12.75" x14ac:dyDescent="0.2">
      <c r="F503" s="44"/>
    </row>
    <row r="504" spans="6:6" ht="12.75" x14ac:dyDescent="0.2">
      <c r="F504" s="44"/>
    </row>
    <row r="505" spans="6:6" ht="12.75" x14ac:dyDescent="0.2">
      <c r="F505" s="44"/>
    </row>
    <row r="506" spans="6:6" ht="12.75" x14ac:dyDescent="0.2">
      <c r="F506" s="44"/>
    </row>
    <row r="507" spans="6:6" ht="12.75" x14ac:dyDescent="0.2">
      <c r="F507" s="44"/>
    </row>
    <row r="508" spans="6:6" ht="12.75" x14ac:dyDescent="0.2">
      <c r="F508" s="44"/>
    </row>
    <row r="509" spans="6:6" ht="12.75" x14ac:dyDescent="0.2">
      <c r="F509" s="44"/>
    </row>
    <row r="510" spans="6:6" ht="12.75" x14ac:dyDescent="0.2">
      <c r="F510" s="44"/>
    </row>
    <row r="511" spans="6:6" ht="12.75" x14ac:dyDescent="0.2">
      <c r="F511" s="44"/>
    </row>
    <row r="512" spans="6:6" ht="12.75" x14ac:dyDescent="0.2">
      <c r="F512" s="44"/>
    </row>
    <row r="513" spans="6:6" ht="12.75" x14ac:dyDescent="0.2">
      <c r="F513" s="44"/>
    </row>
    <row r="514" spans="6:6" ht="12.75" x14ac:dyDescent="0.2">
      <c r="F514" s="44"/>
    </row>
    <row r="515" spans="6:6" ht="12.75" x14ac:dyDescent="0.2">
      <c r="F515" s="44"/>
    </row>
    <row r="516" spans="6:6" ht="12.75" x14ac:dyDescent="0.2">
      <c r="F516" s="44"/>
    </row>
    <row r="517" spans="6:6" ht="12.75" x14ac:dyDescent="0.2">
      <c r="F517" s="44"/>
    </row>
    <row r="518" spans="6:6" ht="12.75" x14ac:dyDescent="0.2">
      <c r="F518" s="44"/>
    </row>
    <row r="519" spans="6:6" ht="12.75" x14ac:dyDescent="0.2">
      <c r="F519" s="44"/>
    </row>
    <row r="520" spans="6:6" ht="12.75" x14ac:dyDescent="0.2">
      <c r="F520" s="44"/>
    </row>
    <row r="521" spans="6:6" ht="12.75" x14ac:dyDescent="0.2">
      <c r="F521" s="44"/>
    </row>
    <row r="522" spans="6:6" ht="12.75" x14ac:dyDescent="0.2">
      <c r="F522" s="44"/>
    </row>
    <row r="523" spans="6:6" ht="12.75" x14ac:dyDescent="0.2">
      <c r="F523" s="44"/>
    </row>
    <row r="524" spans="6:6" ht="12.75" x14ac:dyDescent="0.2">
      <c r="F524" s="44"/>
    </row>
    <row r="525" spans="6:6" ht="12.75" x14ac:dyDescent="0.2">
      <c r="F525" s="44"/>
    </row>
    <row r="526" spans="6:6" ht="12.75" x14ac:dyDescent="0.2">
      <c r="F526" s="44"/>
    </row>
    <row r="527" spans="6:6" ht="12.75" x14ac:dyDescent="0.2">
      <c r="F527" s="44"/>
    </row>
    <row r="528" spans="6:6" ht="12.75" x14ac:dyDescent="0.2">
      <c r="F528" s="44"/>
    </row>
    <row r="529" spans="6:6" ht="12.75" x14ac:dyDescent="0.2">
      <c r="F529" s="44"/>
    </row>
    <row r="530" spans="6:6" ht="12.75" x14ac:dyDescent="0.2">
      <c r="F530" s="44"/>
    </row>
    <row r="531" spans="6:6" ht="12.75" x14ac:dyDescent="0.2">
      <c r="F531" s="44"/>
    </row>
    <row r="532" spans="6:6" ht="12.75" x14ac:dyDescent="0.2">
      <c r="F532" s="44"/>
    </row>
    <row r="533" spans="6:6" ht="12.75" x14ac:dyDescent="0.2">
      <c r="F533" s="44"/>
    </row>
    <row r="534" spans="6:6" ht="12.75" x14ac:dyDescent="0.2">
      <c r="F534" s="44"/>
    </row>
    <row r="535" spans="6:6" ht="12.75" x14ac:dyDescent="0.2">
      <c r="F535" s="44"/>
    </row>
    <row r="536" spans="6:6" ht="12.75" x14ac:dyDescent="0.2">
      <c r="F536" s="44"/>
    </row>
    <row r="537" spans="6:6" ht="12.75" x14ac:dyDescent="0.2">
      <c r="F537" s="44"/>
    </row>
    <row r="538" spans="6:6" ht="12.75" x14ac:dyDescent="0.2">
      <c r="F538" s="44"/>
    </row>
    <row r="539" spans="6:6" ht="12.75" x14ac:dyDescent="0.2">
      <c r="F539" s="44"/>
    </row>
    <row r="540" spans="6:6" ht="12.75" x14ac:dyDescent="0.2">
      <c r="F540" s="44"/>
    </row>
    <row r="541" spans="6:6" ht="12.75" x14ac:dyDescent="0.2">
      <c r="F541" s="44"/>
    </row>
    <row r="542" spans="6:6" ht="12.75" x14ac:dyDescent="0.2">
      <c r="F542" s="44"/>
    </row>
    <row r="543" spans="6:6" ht="12.75" x14ac:dyDescent="0.2">
      <c r="F543" s="44"/>
    </row>
    <row r="544" spans="6:6" ht="12.75" x14ac:dyDescent="0.2">
      <c r="F544" s="44"/>
    </row>
    <row r="545" spans="6:6" ht="12.75" x14ac:dyDescent="0.2">
      <c r="F545" s="44"/>
    </row>
    <row r="546" spans="6:6" ht="12.75" x14ac:dyDescent="0.2">
      <c r="F546" s="44"/>
    </row>
    <row r="547" spans="6:6" ht="12.75" x14ac:dyDescent="0.2">
      <c r="F547" s="44"/>
    </row>
    <row r="548" spans="6:6" ht="12.75" x14ac:dyDescent="0.2">
      <c r="F548" s="44"/>
    </row>
    <row r="549" spans="6:6" ht="12.75" x14ac:dyDescent="0.2">
      <c r="F549" s="44"/>
    </row>
    <row r="550" spans="6:6" ht="12.75" x14ac:dyDescent="0.2">
      <c r="F550" s="44"/>
    </row>
    <row r="551" spans="6:6" ht="12.75" x14ac:dyDescent="0.2">
      <c r="F551" s="44"/>
    </row>
    <row r="552" spans="6:6" ht="12.75" x14ac:dyDescent="0.2">
      <c r="F552" s="44"/>
    </row>
    <row r="553" spans="6:6" ht="12.75" x14ac:dyDescent="0.2">
      <c r="F553" s="44"/>
    </row>
    <row r="554" spans="6:6" ht="12.75" x14ac:dyDescent="0.2">
      <c r="F554" s="44"/>
    </row>
    <row r="555" spans="6:6" ht="12.75" x14ac:dyDescent="0.2">
      <c r="F555" s="44"/>
    </row>
    <row r="556" spans="6:6" ht="12.75" x14ac:dyDescent="0.2">
      <c r="F556" s="44"/>
    </row>
    <row r="557" spans="6:6" ht="12.75" x14ac:dyDescent="0.2">
      <c r="F557" s="44"/>
    </row>
    <row r="558" spans="6:6" ht="12.75" x14ac:dyDescent="0.2">
      <c r="F558" s="44"/>
    </row>
    <row r="559" spans="6:6" ht="12.75" x14ac:dyDescent="0.2">
      <c r="F559" s="44"/>
    </row>
    <row r="560" spans="6:6" ht="12.75" x14ac:dyDescent="0.2">
      <c r="F560" s="44"/>
    </row>
    <row r="561" spans="6:6" ht="12.75" x14ac:dyDescent="0.2">
      <c r="F561" s="44"/>
    </row>
    <row r="562" spans="6:6" ht="12.75" x14ac:dyDescent="0.2">
      <c r="F562" s="44"/>
    </row>
    <row r="563" spans="6:6" ht="12.75" x14ac:dyDescent="0.2">
      <c r="F563" s="44"/>
    </row>
    <row r="564" spans="6:6" ht="12.75" x14ac:dyDescent="0.2">
      <c r="F564" s="44"/>
    </row>
    <row r="565" spans="6:6" ht="12.75" x14ac:dyDescent="0.2">
      <c r="F565" s="44"/>
    </row>
    <row r="566" spans="6:6" ht="12.75" x14ac:dyDescent="0.2">
      <c r="F566" s="44"/>
    </row>
    <row r="567" spans="6:6" ht="12.75" x14ac:dyDescent="0.2">
      <c r="F567" s="44"/>
    </row>
    <row r="568" spans="6:6" ht="12.75" x14ac:dyDescent="0.2">
      <c r="F568" s="44"/>
    </row>
    <row r="569" spans="6:6" ht="12.75" x14ac:dyDescent="0.2">
      <c r="F569" s="44"/>
    </row>
    <row r="570" spans="6:6" ht="12.75" x14ac:dyDescent="0.2">
      <c r="F570" s="44"/>
    </row>
    <row r="571" spans="6:6" ht="12.75" x14ac:dyDescent="0.2">
      <c r="F571" s="44"/>
    </row>
    <row r="572" spans="6:6" ht="12.75" x14ac:dyDescent="0.2">
      <c r="F572" s="44"/>
    </row>
    <row r="573" spans="6:6" ht="12.75" x14ac:dyDescent="0.2">
      <c r="F573" s="44"/>
    </row>
    <row r="574" spans="6:6" ht="12.75" x14ac:dyDescent="0.2">
      <c r="F574" s="44"/>
    </row>
    <row r="575" spans="6:6" ht="12.75" x14ac:dyDescent="0.2">
      <c r="F575" s="44"/>
    </row>
    <row r="576" spans="6:6" ht="12.75" x14ac:dyDescent="0.2">
      <c r="F576" s="44"/>
    </row>
    <row r="577" spans="6:6" ht="12.75" x14ac:dyDescent="0.2">
      <c r="F577" s="44"/>
    </row>
    <row r="578" spans="6:6" ht="12.75" x14ac:dyDescent="0.2">
      <c r="F578" s="44"/>
    </row>
    <row r="579" spans="6:6" ht="12.75" x14ac:dyDescent="0.2">
      <c r="F579" s="44"/>
    </row>
    <row r="580" spans="6:6" ht="12.75" x14ac:dyDescent="0.2">
      <c r="F580" s="44"/>
    </row>
    <row r="581" spans="6:6" ht="12.75" x14ac:dyDescent="0.2">
      <c r="F581" s="44"/>
    </row>
    <row r="582" spans="6:6" ht="12.75" x14ac:dyDescent="0.2">
      <c r="F582" s="44"/>
    </row>
    <row r="583" spans="6:6" ht="12.75" x14ac:dyDescent="0.2">
      <c r="F583" s="44"/>
    </row>
    <row r="584" spans="6:6" ht="12.75" x14ac:dyDescent="0.2">
      <c r="F584" s="44"/>
    </row>
    <row r="585" spans="6:6" ht="12.75" x14ac:dyDescent="0.2">
      <c r="F585" s="44"/>
    </row>
    <row r="586" spans="6:6" ht="12.75" x14ac:dyDescent="0.2">
      <c r="F586" s="44"/>
    </row>
    <row r="587" spans="6:6" ht="12.75" x14ac:dyDescent="0.2">
      <c r="F587" s="44"/>
    </row>
    <row r="588" spans="6:6" ht="12.75" x14ac:dyDescent="0.2">
      <c r="F588" s="44"/>
    </row>
    <row r="589" spans="6:6" ht="12.75" x14ac:dyDescent="0.2">
      <c r="F589" s="44"/>
    </row>
    <row r="590" spans="6:6" ht="12.75" x14ac:dyDescent="0.2">
      <c r="F590" s="44"/>
    </row>
    <row r="591" spans="6:6" ht="12.75" x14ac:dyDescent="0.2">
      <c r="F591" s="44"/>
    </row>
    <row r="592" spans="6:6" ht="12.75" x14ac:dyDescent="0.2">
      <c r="F592" s="44"/>
    </row>
    <row r="593" spans="6:6" ht="12.75" x14ac:dyDescent="0.2">
      <c r="F593" s="44"/>
    </row>
    <row r="594" spans="6:6" ht="12.75" x14ac:dyDescent="0.2">
      <c r="F594" s="44"/>
    </row>
    <row r="595" spans="6:6" ht="12.75" x14ac:dyDescent="0.2">
      <c r="F595" s="44"/>
    </row>
    <row r="596" spans="6:6" ht="12.75" x14ac:dyDescent="0.2">
      <c r="F596" s="44"/>
    </row>
    <row r="597" spans="6:6" ht="12.75" x14ac:dyDescent="0.2">
      <c r="F597" s="44"/>
    </row>
    <row r="598" spans="6:6" ht="12.75" x14ac:dyDescent="0.2">
      <c r="F598" s="44"/>
    </row>
    <row r="599" spans="6:6" ht="12.75" x14ac:dyDescent="0.2">
      <c r="F599" s="44"/>
    </row>
    <row r="600" spans="6:6" ht="12.75" x14ac:dyDescent="0.2">
      <c r="F600" s="44"/>
    </row>
    <row r="601" spans="6:6" ht="12.75" x14ac:dyDescent="0.2">
      <c r="F601" s="44"/>
    </row>
    <row r="602" spans="6:6" ht="12.75" x14ac:dyDescent="0.2">
      <c r="F602" s="44"/>
    </row>
    <row r="603" spans="6:6" ht="12.75" x14ac:dyDescent="0.2">
      <c r="F603" s="44"/>
    </row>
    <row r="604" spans="6:6" ht="12.75" x14ac:dyDescent="0.2">
      <c r="F604" s="44"/>
    </row>
    <row r="605" spans="6:6" ht="12.75" x14ac:dyDescent="0.2">
      <c r="F605" s="44"/>
    </row>
    <row r="606" spans="6:6" ht="12.75" x14ac:dyDescent="0.2">
      <c r="F606" s="44"/>
    </row>
    <row r="607" spans="6:6" ht="12.75" x14ac:dyDescent="0.2">
      <c r="F607" s="44"/>
    </row>
    <row r="608" spans="6:6" ht="12.75" x14ac:dyDescent="0.2">
      <c r="F608" s="44"/>
    </row>
    <row r="609" spans="6:6" ht="12.75" x14ac:dyDescent="0.2">
      <c r="F609" s="44"/>
    </row>
    <row r="610" spans="6:6" ht="12.75" x14ac:dyDescent="0.2">
      <c r="F610" s="44"/>
    </row>
    <row r="611" spans="6:6" ht="12.75" x14ac:dyDescent="0.2">
      <c r="F611" s="44"/>
    </row>
    <row r="612" spans="6:6" ht="12.75" x14ac:dyDescent="0.2">
      <c r="F612" s="44"/>
    </row>
    <row r="613" spans="6:6" ht="12.75" x14ac:dyDescent="0.2">
      <c r="F613" s="44"/>
    </row>
    <row r="614" spans="6:6" ht="12.75" x14ac:dyDescent="0.2">
      <c r="F614" s="44"/>
    </row>
    <row r="615" spans="6:6" ht="12.75" x14ac:dyDescent="0.2">
      <c r="F615" s="44"/>
    </row>
    <row r="616" spans="6:6" ht="12.75" x14ac:dyDescent="0.2">
      <c r="F616" s="44"/>
    </row>
    <row r="617" spans="6:6" ht="12.75" x14ac:dyDescent="0.2">
      <c r="F617" s="44"/>
    </row>
    <row r="618" spans="6:6" ht="12.75" x14ac:dyDescent="0.2">
      <c r="F618" s="44"/>
    </row>
    <row r="619" spans="6:6" ht="12.75" x14ac:dyDescent="0.2">
      <c r="F619" s="44"/>
    </row>
    <row r="620" spans="6:6" ht="12.75" x14ac:dyDescent="0.2">
      <c r="F620" s="44"/>
    </row>
    <row r="621" spans="6:6" ht="12.75" x14ac:dyDescent="0.2">
      <c r="F621" s="44"/>
    </row>
    <row r="622" spans="6:6" ht="12.75" x14ac:dyDescent="0.2">
      <c r="F622" s="44"/>
    </row>
    <row r="623" spans="6:6" ht="12.75" x14ac:dyDescent="0.2">
      <c r="F623" s="44"/>
    </row>
    <row r="624" spans="6:6" ht="12.75" x14ac:dyDescent="0.2">
      <c r="F624" s="44"/>
    </row>
    <row r="625" spans="6:6" ht="12.75" x14ac:dyDescent="0.2">
      <c r="F625" s="44"/>
    </row>
    <row r="626" spans="6:6" ht="12.75" x14ac:dyDescent="0.2">
      <c r="F626" s="44"/>
    </row>
    <row r="627" spans="6:6" ht="12.75" x14ac:dyDescent="0.2">
      <c r="F627" s="44"/>
    </row>
    <row r="628" spans="6:6" ht="12.75" x14ac:dyDescent="0.2">
      <c r="F628" s="44"/>
    </row>
    <row r="629" spans="6:6" ht="12.75" x14ac:dyDescent="0.2">
      <c r="F629" s="44"/>
    </row>
    <row r="630" spans="6:6" ht="12.75" x14ac:dyDescent="0.2">
      <c r="F630" s="44"/>
    </row>
    <row r="631" spans="6:6" ht="12.75" x14ac:dyDescent="0.2">
      <c r="F631" s="44"/>
    </row>
    <row r="632" spans="6:6" ht="12.75" x14ac:dyDescent="0.2">
      <c r="F632" s="44"/>
    </row>
    <row r="633" spans="6:6" ht="12.75" x14ac:dyDescent="0.2">
      <c r="F633" s="44"/>
    </row>
    <row r="634" spans="6:6" ht="12.75" x14ac:dyDescent="0.2">
      <c r="F634" s="44"/>
    </row>
    <row r="635" spans="6:6" ht="12.75" x14ac:dyDescent="0.2">
      <c r="F635" s="44"/>
    </row>
    <row r="636" spans="6:6" ht="12.75" x14ac:dyDescent="0.2">
      <c r="F636" s="44"/>
    </row>
    <row r="637" spans="6:6" ht="12.75" x14ac:dyDescent="0.2">
      <c r="F637" s="44"/>
    </row>
    <row r="638" spans="6:6" ht="12.75" x14ac:dyDescent="0.2">
      <c r="F638" s="44"/>
    </row>
    <row r="639" spans="6:6" ht="12.75" x14ac:dyDescent="0.2">
      <c r="F639" s="44"/>
    </row>
    <row r="640" spans="6:6" ht="12.75" x14ac:dyDescent="0.2">
      <c r="F640" s="44"/>
    </row>
    <row r="641" spans="6:6" ht="12.75" x14ac:dyDescent="0.2">
      <c r="F641" s="44"/>
    </row>
    <row r="642" spans="6:6" ht="12.75" x14ac:dyDescent="0.2">
      <c r="F642" s="44"/>
    </row>
    <row r="643" spans="6:6" ht="12.75" x14ac:dyDescent="0.2">
      <c r="F643" s="44"/>
    </row>
    <row r="644" spans="6:6" ht="12.75" x14ac:dyDescent="0.2">
      <c r="F644" s="44"/>
    </row>
    <row r="645" spans="6:6" ht="12.75" x14ac:dyDescent="0.2">
      <c r="F645" s="44"/>
    </row>
    <row r="646" spans="6:6" ht="12.75" x14ac:dyDescent="0.2">
      <c r="F646" s="44"/>
    </row>
    <row r="647" spans="6:6" ht="12.75" x14ac:dyDescent="0.2">
      <c r="F647" s="44"/>
    </row>
    <row r="648" spans="6:6" ht="12.75" x14ac:dyDescent="0.2">
      <c r="F648" s="44"/>
    </row>
    <row r="649" spans="6:6" ht="12.75" x14ac:dyDescent="0.2">
      <c r="F649" s="44"/>
    </row>
    <row r="650" spans="6:6" ht="12.75" x14ac:dyDescent="0.2">
      <c r="F650" s="44"/>
    </row>
    <row r="651" spans="6:6" ht="12.75" x14ac:dyDescent="0.2">
      <c r="F651" s="44"/>
    </row>
    <row r="652" spans="6:6" ht="12.75" x14ac:dyDescent="0.2">
      <c r="F652" s="44"/>
    </row>
    <row r="653" spans="6:6" ht="12.75" x14ac:dyDescent="0.2">
      <c r="F653" s="44"/>
    </row>
    <row r="654" spans="6:6" ht="12.75" x14ac:dyDescent="0.2">
      <c r="F654" s="44"/>
    </row>
    <row r="655" spans="6:6" ht="12.75" x14ac:dyDescent="0.2">
      <c r="F655" s="44"/>
    </row>
    <row r="656" spans="6:6" ht="12.75" x14ac:dyDescent="0.2">
      <c r="F656" s="44"/>
    </row>
    <row r="657" spans="6:6" ht="12.75" x14ac:dyDescent="0.2">
      <c r="F657" s="44"/>
    </row>
    <row r="658" spans="6:6" ht="12.75" x14ac:dyDescent="0.2">
      <c r="F658" s="44"/>
    </row>
    <row r="659" spans="6:6" ht="12.75" x14ac:dyDescent="0.2">
      <c r="F659" s="44"/>
    </row>
    <row r="660" spans="6:6" ht="12.75" x14ac:dyDescent="0.2">
      <c r="F660" s="44"/>
    </row>
    <row r="661" spans="6:6" ht="12.75" x14ac:dyDescent="0.2">
      <c r="F661" s="44"/>
    </row>
    <row r="662" spans="6:6" ht="12.75" x14ac:dyDescent="0.2">
      <c r="F662" s="44"/>
    </row>
    <row r="663" spans="6:6" ht="12.75" x14ac:dyDescent="0.2">
      <c r="F663" s="44"/>
    </row>
    <row r="664" spans="6:6" ht="12.75" x14ac:dyDescent="0.2">
      <c r="F664" s="44"/>
    </row>
    <row r="665" spans="6:6" ht="12.75" x14ac:dyDescent="0.2">
      <c r="F665" s="44"/>
    </row>
    <row r="666" spans="6:6" ht="12.75" x14ac:dyDescent="0.2">
      <c r="F666" s="44"/>
    </row>
    <row r="667" spans="6:6" ht="12.75" x14ac:dyDescent="0.2">
      <c r="F667" s="44"/>
    </row>
    <row r="668" spans="6:6" ht="12.75" x14ac:dyDescent="0.2">
      <c r="F668" s="44"/>
    </row>
    <row r="669" spans="6:6" ht="12.75" x14ac:dyDescent="0.2">
      <c r="F669" s="44"/>
    </row>
    <row r="670" spans="6:6" ht="12.75" x14ac:dyDescent="0.2">
      <c r="F670" s="44"/>
    </row>
    <row r="671" spans="6:6" ht="12.75" x14ac:dyDescent="0.2">
      <c r="F671" s="44"/>
    </row>
    <row r="672" spans="6:6" ht="12.75" x14ac:dyDescent="0.2">
      <c r="F672" s="44"/>
    </row>
    <row r="673" spans="6:6" ht="12.75" x14ac:dyDescent="0.2">
      <c r="F673" s="44"/>
    </row>
    <row r="674" spans="6:6" ht="12.75" x14ac:dyDescent="0.2">
      <c r="F674" s="44"/>
    </row>
    <row r="675" spans="6:6" ht="12.75" x14ac:dyDescent="0.2">
      <c r="F675" s="44"/>
    </row>
    <row r="676" spans="6:6" ht="12.75" x14ac:dyDescent="0.2">
      <c r="F676" s="44"/>
    </row>
    <row r="677" spans="6:6" ht="12.75" x14ac:dyDescent="0.2">
      <c r="F677" s="44"/>
    </row>
    <row r="678" spans="6:6" ht="12.75" x14ac:dyDescent="0.2">
      <c r="F678" s="44"/>
    </row>
    <row r="679" spans="6:6" ht="12.75" x14ac:dyDescent="0.2">
      <c r="F679" s="44"/>
    </row>
    <row r="680" spans="6:6" ht="12.75" x14ac:dyDescent="0.2">
      <c r="F680" s="44"/>
    </row>
    <row r="681" spans="6:6" ht="12.75" x14ac:dyDescent="0.2">
      <c r="F681" s="44"/>
    </row>
    <row r="682" spans="6:6" ht="12.75" x14ac:dyDescent="0.2">
      <c r="F682" s="44"/>
    </row>
    <row r="683" spans="6:6" ht="12.75" x14ac:dyDescent="0.2">
      <c r="F683" s="44"/>
    </row>
    <row r="684" spans="6:6" ht="12.75" x14ac:dyDescent="0.2">
      <c r="F684" s="44"/>
    </row>
    <row r="685" spans="6:6" ht="12.75" x14ac:dyDescent="0.2">
      <c r="F685" s="44"/>
    </row>
    <row r="686" spans="6:6" ht="12.75" x14ac:dyDescent="0.2">
      <c r="F686" s="44"/>
    </row>
    <row r="687" spans="6:6" ht="12.75" x14ac:dyDescent="0.2">
      <c r="F687" s="44"/>
    </row>
    <row r="688" spans="6:6" ht="12.75" x14ac:dyDescent="0.2">
      <c r="F688" s="44"/>
    </row>
    <row r="689" spans="6:6" ht="12.75" x14ac:dyDescent="0.2">
      <c r="F689" s="44"/>
    </row>
    <row r="690" spans="6:6" ht="12.75" x14ac:dyDescent="0.2">
      <c r="F690" s="44"/>
    </row>
    <row r="691" spans="6:6" ht="12.75" x14ac:dyDescent="0.2">
      <c r="F691" s="44"/>
    </row>
    <row r="692" spans="6:6" ht="12.75" x14ac:dyDescent="0.2">
      <c r="F692" s="44"/>
    </row>
    <row r="693" spans="6:6" ht="12.75" x14ac:dyDescent="0.2">
      <c r="F693" s="44"/>
    </row>
    <row r="694" spans="6:6" ht="12.75" x14ac:dyDescent="0.2">
      <c r="F694" s="44"/>
    </row>
    <row r="695" spans="6:6" ht="12.75" x14ac:dyDescent="0.2">
      <c r="F695" s="44"/>
    </row>
    <row r="696" spans="6:6" ht="12.75" x14ac:dyDescent="0.2">
      <c r="F696" s="44"/>
    </row>
    <row r="697" spans="6:6" ht="12.75" x14ac:dyDescent="0.2">
      <c r="F697" s="44"/>
    </row>
    <row r="698" spans="6:6" ht="12.75" x14ac:dyDescent="0.2">
      <c r="F698" s="44"/>
    </row>
    <row r="699" spans="6:6" ht="12.75" x14ac:dyDescent="0.2">
      <c r="F699" s="44"/>
    </row>
    <row r="700" spans="6:6" ht="12.75" x14ac:dyDescent="0.2">
      <c r="F700" s="44"/>
    </row>
    <row r="701" spans="6:6" ht="12.75" x14ac:dyDescent="0.2">
      <c r="F701" s="44"/>
    </row>
    <row r="702" spans="6:6" ht="12.75" x14ac:dyDescent="0.2">
      <c r="F702" s="44"/>
    </row>
    <row r="703" spans="6:6" ht="12.75" x14ac:dyDescent="0.2">
      <c r="F703" s="44"/>
    </row>
    <row r="704" spans="6:6" ht="12.75" x14ac:dyDescent="0.2">
      <c r="F704" s="44"/>
    </row>
    <row r="705" spans="6:6" ht="12.75" x14ac:dyDescent="0.2">
      <c r="F705" s="44"/>
    </row>
    <row r="706" spans="6:6" ht="12.75" x14ac:dyDescent="0.2">
      <c r="F706" s="44"/>
    </row>
    <row r="707" spans="6:6" ht="12.75" x14ac:dyDescent="0.2">
      <c r="F707" s="44"/>
    </row>
    <row r="708" spans="6:6" ht="12.75" x14ac:dyDescent="0.2">
      <c r="F708" s="44"/>
    </row>
    <row r="709" spans="6:6" ht="12.75" x14ac:dyDescent="0.2">
      <c r="F709" s="44"/>
    </row>
    <row r="710" spans="6:6" ht="12.75" x14ac:dyDescent="0.2">
      <c r="F710" s="44"/>
    </row>
    <row r="711" spans="6:6" ht="12.75" x14ac:dyDescent="0.2">
      <c r="F711" s="44"/>
    </row>
    <row r="712" spans="6:6" ht="12.75" x14ac:dyDescent="0.2">
      <c r="F712" s="44"/>
    </row>
    <row r="713" spans="6:6" ht="12.75" x14ac:dyDescent="0.2">
      <c r="F713" s="44"/>
    </row>
    <row r="714" spans="6:6" ht="12.75" x14ac:dyDescent="0.2">
      <c r="F714" s="44"/>
    </row>
    <row r="715" spans="6:6" ht="12.75" x14ac:dyDescent="0.2">
      <c r="F715" s="44"/>
    </row>
    <row r="716" spans="6:6" ht="12.75" x14ac:dyDescent="0.2">
      <c r="F716" s="44"/>
    </row>
    <row r="717" spans="6:6" ht="12.75" x14ac:dyDescent="0.2">
      <c r="F717" s="44"/>
    </row>
    <row r="718" spans="6:6" ht="12.75" x14ac:dyDescent="0.2">
      <c r="F718" s="44"/>
    </row>
    <row r="719" spans="6:6" ht="12.75" x14ac:dyDescent="0.2">
      <c r="F719" s="44"/>
    </row>
    <row r="720" spans="6:6" ht="12.75" x14ac:dyDescent="0.2">
      <c r="F720" s="44"/>
    </row>
    <row r="721" spans="6:6" ht="12.75" x14ac:dyDescent="0.2">
      <c r="F721" s="44"/>
    </row>
    <row r="722" spans="6:6" ht="12.75" x14ac:dyDescent="0.2">
      <c r="F722" s="44"/>
    </row>
    <row r="723" spans="6:6" ht="12.75" x14ac:dyDescent="0.2">
      <c r="F723" s="44"/>
    </row>
    <row r="724" spans="6:6" ht="12.75" x14ac:dyDescent="0.2">
      <c r="F724" s="44"/>
    </row>
    <row r="725" spans="6:6" ht="12.75" x14ac:dyDescent="0.2">
      <c r="F725" s="44"/>
    </row>
    <row r="726" spans="6:6" ht="12.75" x14ac:dyDescent="0.2">
      <c r="F726" s="44"/>
    </row>
    <row r="727" spans="6:6" ht="12.75" x14ac:dyDescent="0.2">
      <c r="F727" s="44"/>
    </row>
    <row r="728" spans="6:6" ht="12.75" x14ac:dyDescent="0.2">
      <c r="F728" s="44"/>
    </row>
    <row r="729" spans="6:6" ht="12.75" x14ac:dyDescent="0.2">
      <c r="F729" s="44"/>
    </row>
    <row r="730" spans="6:6" ht="12.75" x14ac:dyDescent="0.2">
      <c r="F730" s="44"/>
    </row>
    <row r="731" spans="6:6" ht="12.75" x14ac:dyDescent="0.2">
      <c r="F731" s="44"/>
    </row>
    <row r="732" spans="6:6" ht="12.75" x14ac:dyDescent="0.2">
      <c r="F732" s="44"/>
    </row>
    <row r="733" spans="6:6" ht="12.75" x14ac:dyDescent="0.2">
      <c r="F733" s="44"/>
    </row>
    <row r="734" spans="6:6" ht="12.75" x14ac:dyDescent="0.2">
      <c r="F734" s="44"/>
    </row>
    <row r="735" spans="6:6" ht="12.75" x14ac:dyDescent="0.2">
      <c r="F735" s="44"/>
    </row>
    <row r="736" spans="6:6" ht="12.75" x14ac:dyDescent="0.2">
      <c r="F736" s="44"/>
    </row>
    <row r="737" spans="6:6" ht="12.75" x14ac:dyDescent="0.2">
      <c r="F737" s="44"/>
    </row>
    <row r="738" spans="6:6" ht="12.75" x14ac:dyDescent="0.2">
      <c r="F738" s="44"/>
    </row>
    <row r="739" spans="6:6" ht="12.75" x14ac:dyDescent="0.2">
      <c r="F739" s="44"/>
    </row>
    <row r="740" spans="6:6" ht="12.75" x14ac:dyDescent="0.2">
      <c r="F740" s="44"/>
    </row>
    <row r="741" spans="6:6" ht="12.75" x14ac:dyDescent="0.2">
      <c r="F741" s="44"/>
    </row>
    <row r="742" spans="6:6" ht="12.75" x14ac:dyDescent="0.2">
      <c r="F742" s="44"/>
    </row>
    <row r="743" spans="6:6" ht="12.75" x14ac:dyDescent="0.2">
      <c r="F743" s="44"/>
    </row>
    <row r="744" spans="6:6" ht="12.75" x14ac:dyDescent="0.2">
      <c r="F744" s="44"/>
    </row>
    <row r="745" spans="6:6" ht="12.75" x14ac:dyDescent="0.2">
      <c r="F745" s="44"/>
    </row>
    <row r="746" spans="6:6" ht="12.75" x14ac:dyDescent="0.2">
      <c r="F746" s="44"/>
    </row>
    <row r="747" spans="6:6" ht="12.75" x14ac:dyDescent="0.2">
      <c r="F747" s="44"/>
    </row>
    <row r="748" spans="6:6" ht="12.75" x14ac:dyDescent="0.2">
      <c r="F748" s="44"/>
    </row>
    <row r="749" spans="6:6" ht="12.75" x14ac:dyDescent="0.2">
      <c r="F749" s="44"/>
    </row>
    <row r="750" spans="6:6" ht="12.75" x14ac:dyDescent="0.2">
      <c r="F750" s="44"/>
    </row>
    <row r="751" spans="6:6" ht="12.75" x14ac:dyDescent="0.2">
      <c r="F751" s="44"/>
    </row>
    <row r="752" spans="6:6" ht="12.75" x14ac:dyDescent="0.2">
      <c r="F752" s="44"/>
    </row>
    <row r="753" spans="6:6" ht="12.75" x14ac:dyDescent="0.2">
      <c r="F753" s="44"/>
    </row>
    <row r="754" spans="6:6" ht="12.75" x14ac:dyDescent="0.2">
      <c r="F754" s="44"/>
    </row>
    <row r="755" spans="6:6" ht="12.75" x14ac:dyDescent="0.2">
      <c r="F755" s="44"/>
    </row>
    <row r="756" spans="6:6" ht="12.75" x14ac:dyDescent="0.2">
      <c r="F756" s="44"/>
    </row>
    <row r="757" spans="6:6" ht="12.75" x14ac:dyDescent="0.2">
      <c r="F757" s="44"/>
    </row>
    <row r="758" spans="6:6" ht="12.75" x14ac:dyDescent="0.2">
      <c r="F758" s="44"/>
    </row>
    <row r="759" spans="6:6" ht="12.75" x14ac:dyDescent="0.2">
      <c r="F759" s="44"/>
    </row>
    <row r="760" spans="6:6" ht="12.75" x14ac:dyDescent="0.2">
      <c r="F760" s="44"/>
    </row>
    <row r="761" spans="6:6" ht="12.75" x14ac:dyDescent="0.2">
      <c r="F761" s="44"/>
    </row>
    <row r="762" spans="6:6" ht="12.75" x14ac:dyDescent="0.2">
      <c r="F762" s="44"/>
    </row>
    <row r="763" spans="6:6" ht="12.75" x14ac:dyDescent="0.2">
      <c r="F763" s="44"/>
    </row>
    <row r="764" spans="6:6" ht="12.75" x14ac:dyDescent="0.2">
      <c r="F764" s="44"/>
    </row>
    <row r="765" spans="6:6" ht="12.75" x14ac:dyDescent="0.2">
      <c r="F765" s="44"/>
    </row>
    <row r="766" spans="6:6" ht="12.75" x14ac:dyDescent="0.2">
      <c r="F766" s="44"/>
    </row>
    <row r="767" spans="6:6" ht="12.75" x14ac:dyDescent="0.2">
      <c r="F767" s="44"/>
    </row>
    <row r="768" spans="6:6" ht="12.75" x14ac:dyDescent="0.2">
      <c r="F768" s="44"/>
    </row>
    <row r="769" spans="6:6" ht="12.75" x14ac:dyDescent="0.2">
      <c r="F769" s="44"/>
    </row>
    <row r="770" spans="6:6" ht="12.75" x14ac:dyDescent="0.2">
      <c r="F770" s="44"/>
    </row>
    <row r="771" spans="6:6" ht="12.75" x14ac:dyDescent="0.2">
      <c r="F771" s="44"/>
    </row>
    <row r="772" spans="6:6" ht="12.75" x14ac:dyDescent="0.2">
      <c r="F772" s="44"/>
    </row>
    <row r="773" spans="6:6" ht="12.75" x14ac:dyDescent="0.2">
      <c r="F773" s="44"/>
    </row>
    <row r="774" spans="6:6" ht="12.75" x14ac:dyDescent="0.2">
      <c r="F774" s="44"/>
    </row>
    <row r="775" spans="6:6" ht="12.75" x14ac:dyDescent="0.2">
      <c r="F775" s="44"/>
    </row>
    <row r="776" spans="6:6" ht="12.75" x14ac:dyDescent="0.2">
      <c r="F776" s="44"/>
    </row>
    <row r="777" spans="6:6" ht="12.75" x14ac:dyDescent="0.2">
      <c r="F777" s="44"/>
    </row>
    <row r="778" spans="6:6" ht="12.75" x14ac:dyDescent="0.2">
      <c r="F778" s="44"/>
    </row>
    <row r="779" spans="6:6" ht="12.75" x14ac:dyDescent="0.2">
      <c r="F779" s="44"/>
    </row>
    <row r="780" spans="6:6" ht="12.75" x14ac:dyDescent="0.2">
      <c r="F780" s="44"/>
    </row>
    <row r="781" spans="6:6" ht="12.75" x14ac:dyDescent="0.2">
      <c r="F781" s="44"/>
    </row>
    <row r="782" spans="6:6" ht="12.75" x14ac:dyDescent="0.2">
      <c r="F782" s="44"/>
    </row>
    <row r="783" spans="6:6" ht="12.75" x14ac:dyDescent="0.2">
      <c r="F783" s="44"/>
    </row>
    <row r="784" spans="6:6" ht="12.75" x14ac:dyDescent="0.2">
      <c r="F784" s="44"/>
    </row>
    <row r="785" spans="6:6" ht="12.75" x14ac:dyDescent="0.2">
      <c r="F785" s="44"/>
    </row>
    <row r="786" spans="6:6" ht="12.75" x14ac:dyDescent="0.2">
      <c r="F786" s="44"/>
    </row>
    <row r="787" spans="6:6" ht="12.75" x14ac:dyDescent="0.2">
      <c r="F787" s="44"/>
    </row>
    <row r="788" spans="6:6" ht="12.75" x14ac:dyDescent="0.2">
      <c r="F788" s="44"/>
    </row>
    <row r="789" spans="6:6" ht="12.75" x14ac:dyDescent="0.2">
      <c r="F789" s="44"/>
    </row>
    <row r="790" spans="6:6" ht="12.75" x14ac:dyDescent="0.2">
      <c r="F790" s="44"/>
    </row>
    <row r="791" spans="6:6" ht="12.75" x14ac:dyDescent="0.2">
      <c r="F791" s="44"/>
    </row>
    <row r="792" spans="6:6" ht="12.75" x14ac:dyDescent="0.2">
      <c r="F792" s="44"/>
    </row>
    <row r="793" spans="6:6" ht="12.75" x14ac:dyDescent="0.2">
      <c r="F793" s="44"/>
    </row>
    <row r="794" spans="6:6" ht="12.75" x14ac:dyDescent="0.2">
      <c r="F794" s="44"/>
    </row>
    <row r="795" spans="6:6" ht="12.75" x14ac:dyDescent="0.2">
      <c r="F795" s="44"/>
    </row>
    <row r="796" spans="6:6" ht="12.75" x14ac:dyDescent="0.2">
      <c r="F796" s="44"/>
    </row>
    <row r="797" spans="6:6" ht="12.75" x14ac:dyDescent="0.2">
      <c r="F797" s="44"/>
    </row>
    <row r="798" spans="6:6" ht="12.75" x14ac:dyDescent="0.2">
      <c r="F798" s="44"/>
    </row>
    <row r="799" spans="6:6" ht="12.75" x14ac:dyDescent="0.2">
      <c r="F799" s="44"/>
    </row>
    <row r="800" spans="6:6" ht="12.75" x14ac:dyDescent="0.2">
      <c r="F800" s="44"/>
    </row>
    <row r="801" spans="6:6" ht="12.75" x14ac:dyDescent="0.2">
      <c r="F801" s="44"/>
    </row>
    <row r="802" spans="6:6" ht="12.75" x14ac:dyDescent="0.2">
      <c r="F802" s="44"/>
    </row>
    <row r="803" spans="6:6" ht="12.75" x14ac:dyDescent="0.2">
      <c r="F803" s="44"/>
    </row>
    <row r="804" spans="6:6" ht="12.75" x14ac:dyDescent="0.2">
      <c r="F804" s="44"/>
    </row>
    <row r="805" spans="6:6" ht="12.75" x14ac:dyDescent="0.2">
      <c r="F805" s="44"/>
    </row>
    <row r="806" spans="6:6" ht="12.75" x14ac:dyDescent="0.2">
      <c r="F806" s="44"/>
    </row>
    <row r="807" spans="6:6" ht="12.75" x14ac:dyDescent="0.2">
      <c r="F807" s="44"/>
    </row>
    <row r="808" spans="6:6" ht="12.75" x14ac:dyDescent="0.2">
      <c r="F808" s="44"/>
    </row>
    <row r="809" spans="6:6" ht="12.75" x14ac:dyDescent="0.2">
      <c r="F809" s="44"/>
    </row>
    <row r="810" spans="6:6" ht="12.75" x14ac:dyDescent="0.2">
      <c r="F810" s="44"/>
    </row>
    <row r="811" spans="6:6" ht="12.75" x14ac:dyDescent="0.2">
      <c r="F811" s="44"/>
    </row>
    <row r="812" spans="6:6" ht="12.75" x14ac:dyDescent="0.2">
      <c r="F812" s="44"/>
    </row>
    <row r="813" spans="6:6" ht="12.75" x14ac:dyDescent="0.2">
      <c r="F813" s="44"/>
    </row>
    <row r="814" spans="6:6" ht="12.75" x14ac:dyDescent="0.2">
      <c r="F814" s="44"/>
    </row>
    <row r="815" spans="6:6" ht="12.75" x14ac:dyDescent="0.2">
      <c r="F815" s="44"/>
    </row>
    <row r="816" spans="6:6" ht="12.75" x14ac:dyDescent="0.2">
      <c r="F816" s="44"/>
    </row>
    <row r="817" spans="6:6" ht="12.75" x14ac:dyDescent="0.2">
      <c r="F817" s="44"/>
    </row>
    <row r="818" spans="6:6" ht="12.75" x14ac:dyDescent="0.2">
      <c r="F818" s="44"/>
    </row>
    <row r="819" spans="6:6" ht="12.75" x14ac:dyDescent="0.2">
      <c r="F819" s="44"/>
    </row>
    <row r="820" spans="6:6" ht="12.75" x14ac:dyDescent="0.2">
      <c r="F820" s="44"/>
    </row>
    <row r="821" spans="6:6" ht="12.75" x14ac:dyDescent="0.2">
      <c r="F821" s="44"/>
    </row>
    <row r="822" spans="6:6" ht="12.75" x14ac:dyDescent="0.2">
      <c r="F822" s="44"/>
    </row>
    <row r="823" spans="6:6" ht="12.75" x14ac:dyDescent="0.2">
      <c r="F823" s="44"/>
    </row>
    <row r="824" spans="6:6" ht="12.75" x14ac:dyDescent="0.2">
      <c r="F824" s="44"/>
    </row>
    <row r="825" spans="6:6" ht="12.75" x14ac:dyDescent="0.2">
      <c r="F825" s="44"/>
    </row>
    <row r="826" spans="6:6" ht="12.75" x14ac:dyDescent="0.2">
      <c r="F826" s="44"/>
    </row>
    <row r="827" spans="6:6" ht="12.75" x14ac:dyDescent="0.2">
      <c r="F827" s="44"/>
    </row>
    <row r="828" spans="6:6" ht="12.75" x14ac:dyDescent="0.2">
      <c r="F828" s="44"/>
    </row>
    <row r="829" spans="6:6" ht="12.75" x14ac:dyDescent="0.2">
      <c r="F829" s="44"/>
    </row>
    <row r="830" spans="6:6" ht="12.75" x14ac:dyDescent="0.2">
      <c r="F830" s="44"/>
    </row>
    <row r="831" spans="6:6" ht="12.75" x14ac:dyDescent="0.2">
      <c r="F831" s="44"/>
    </row>
    <row r="832" spans="6:6" ht="12.75" x14ac:dyDescent="0.2">
      <c r="F832" s="44"/>
    </row>
    <row r="833" spans="6:6" ht="12.75" x14ac:dyDescent="0.2">
      <c r="F833" s="44"/>
    </row>
    <row r="834" spans="6:6" ht="12.75" x14ac:dyDescent="0.2">
      <c r="F834" s="44"/>
    </row>
    <row r="835" spans="6:6" ht="12.75" x14ac:dyDescent="0.2">
      <c r="F835" s="44"/>
    </row>
    <row r="836" spans="6:6" ht="12.75" x14ac:dyDescent="0.2">
      <c r="F836" s="44"/>
    </row>
    <row r="837" spans="6:6" ht="12.75" x14ac:dyDescent="0.2">
      <c r="F837" s="44"/>
    </row>
    <row r="838" spans="6:6" ht="12.75" x14ac:dyDescent="0.2">
      <c r="F838" s="44"/>
    </row>
    <row r="839" spans="6:6" ht="12.75" x14ac:dyDescent="0.2">
      <c r="F839" s="44"/>
    </row>
    <row r="840" spans="6:6" ht="12.75" x14ac:dyDescent="0.2">
      <c r="F840" s="44"/>
    </row>
    <row r="841" spans="6:6" ht="12.75" x14ac:dyDescent="0.2">
      <c r="F841" s="44"/>
    </row>
    <row r="842" spans="6:6" ht="12.75" x14ac:dyDescent="0.2">
      <c r="F842" s="44"/>
    </row>
    <row r="843" spans="6:6" ht="12.75" x14ac:dyDescent="0.2">
      <c r="F843" s="44"/>
    </row>
    <row r="844" spans="6:6" ht="12.75" x14ac:dyDescent="0.2">
      <c r="F844" s="44"/>
    </row>
    <row r="845" spans="6:6" ht="12.75" x14ac:dyDescent="0.2">
      <c r="F845" s="44"/>
    </row>
    <row r="846" spans="6:6" ht="12.75" x14ac:dyDescent="0.2">
      <c r="F846" s="44"/>
    </row>
    <row r="847" spans="6:6" ht="12.75" x14ac:dyDescent="0.2">
      <c r="F847" s="44"/>
    </row>
    <row r="848" spans="6:6" ht="12.75" x14ac:dyDescent="0.2">
      <c r="F848" s="44"/>
    </row>
    <row r="849" spans="6:6" ht="12.75" x14ac:dyDescent="0.2">
      <c r="F849" s="44"/>
    </row>
    <row r="850" spans="6:6" ht="12.75" x14ac:dyDescent="0.2">
      <c r="F850" s="44"/>
    </row>
    <row r="851" spans="6:6" ht="12.75" x14ac:dyDescent="0.2">
      <c r="F851" s="44"/>
    </row>
    <row r="852" spans="6:6" ht="12.75" x14ac:dyDescent="0.2">
      <c r="F852" s="44"/>
    </row>
    <row r="853" spans="6:6" ht="12.75" x14ac:dyDescent="0.2">
      <c r="F853" s="44"/>
    </row>
    <row r="854" spans="6:6" ht="12.75" x14ac:dyDescent="0.2">
      <c r="F854" s="44"/>
    </row>
    <row r="855" spans="6:6" ht="12.75" x14ac:dyDescent="0.2">
      <c r="F855" s="44"/>
    </row>
    <row r="856" spans="6:6" ht="12.75" x14ac:dyDescent="0.2">
      <c r="F856" s="44"/>
    </row>
    <row r="857" spans="6:6" ht="12.75" x14ac:dyDescent="0.2">
      <c r="F857" s="44"/>
    </row>
    <row r="858" spans="6:6" ht="12.75" x14ac:dyDescent="0.2">
      <c r="F858" s="44"/>
    </row>
    <row r="859" spans="6:6" ht="12.75" x14ac:dyDescent="0.2">
      <c r="F859" s="44"/>
    </row>
    <row r="860" spans="6:6" ht="12.75" x14ac:dyDescent="0.2">
      <c r="F860" s="44"/>
    </row>
    <row r="861" spans="6:6" ht="12.75" x14ac:dyDescent="0.2">
      <c r="F861" s="44"/>
    </row>
    <row r="862" spans="6:6" ht="12.75" x14ac:dyDescent="0.2">
      <c r="F862" s="44"/>
    </row>
    <row r="863" spans="6:6" ht="12.75" x14ac:dyDescent="0.2">
      <c r="F863" s="44"/>
    </row>
    <row r="864" spans="6:6" ht="12.75" x14ac:dyDescent="0.2">
      <c r="F864" s="44"/>
    </row>
    <row r="865" spans="6:6" ht="12.75" x14ac:dyDescent="0.2">
      <c r="F865" s="44"/>
    </row>
    <row r="866" spans="6:6" ht="12.75" x14ac:dyDescent="0.2">
      <c r="F866" s="44"/>
    </row>
    <row r="867" spans="6:6" ht="12.75" x14ac:dyDescent="0.2">
      <c r="F867" s="44"/>
    </row>
    <row r="868" spans="6:6" ht="12.75" x14ac:dyDescent="0.2">
      <c r="F868" s="44"/>
    </row>
    <row r="869" spans="6:6" ht="12.75" x14ac:dyDescent="0.2">
      <c r="F869" s="44"/>
    </row>
    <row r="870" spans="6:6" ht="12.75" x14ac:dyDescent="0.2">
      <c r="F870" s="44"/>
    </row>
    <row r="871" spans="6:6" ht="12.75" x14ac:dyDescent="0.2">
      <c r="F871" s="44"/>
    </row>
    <row r="872" spans="6:6" ht="12.75" x14ac:dyDescent="0.2">
      <c r="F872" s="44"/>
    </row>
    <row r="873" spans="6:6" ht="12.75" x14ac:dyDescent="0.2">
      <c r="F873" s="44"/>
    </row>
    <row r="874" spans="6:6" ht="12.75" x14ac:dyDescent="0.2">
      <c r="F874" s="44"/>
    </row>
    <row r="875" spans="6:6" ht="12.75" x14ac:dyDescent="0.2">
      <c r="F875" s="44"/>
    </row>
    <row r="876" spans="6:6" ht="12.75" x14ac:dyDescent="0.2">
      <c r="F876" s="44"/>
    </row>
    <row r="877" spans="6:6" ht="12.75" x14ac:dyDescent="0.2">
      <c r="F877" s="44"/>
    </row>
    <row r="878" spans="6:6" ht="12.75" x14ac:dyDescent="0.2">
      <c r="F878" s="44"/>
    </row>
    <row r="879" spans="6:6" ht="12.75" x14ac:dyDescent="0.2">
      <c r="F879" s="44"/>
    </row>
    <row r="880" spans="6:6" ht="12.75" x14ac:dyDescent="0.2">
      <c r="F880" s="44"/>
    </row>
    <row r="881" spans="6:6" ht="12.75" x14ac:dyDescent="0.2">
      <c r="F881" s="44"/>
    </row>
    <row r="882" spans="6:6" ht="12.75" x14ac:dyDescent="0.2">
      <c r="F882" s="44"/>
    </row>
    <row r="883" spans="6:6" ht="12.75" x14ac:dyDescent="0.2">
      <c r="F883" s="44"/>
    </row>
    <row r="884" spans="6:6" ht="12.75" x14ac:dyDescent="0.2">
      <c r="F884" s="44"/>
    </row>
    <row r="885" spans="6:6" ht="12.75" x14ac:dyDescent="0.2">
      <c r="F885" s="44"/>
    </row>
    <row r="886" spans="6:6" ht="12.75" x14ac:dyDescent="0.2">
      <c r="F886" s="44"/>
    </row>
    <row r="887" spans="6:6" ht="12.75" x14ac:dyDescent="0.2">
      <c r="F887" s="44"/>
    </row>
    <row r="888" spans="6:6" ht="12.75" x14ac:dyDescent="0.2">
      <c r="F888" s="44"/>
    </row>
    <row r="889" spans="6:6" ht="12.75" x14ac:dyDescent="0.2">
      <c r="F889" s="44"/>
    </row>
    <row r="890" spans="6:6" ht="12.75" x14ac:dyDescent="0.2">
      <c r="F890" s="44"/>
    </row>
    <row r="891" spans="6:6" ht="12.75" x14ac:dyDescent="0.2">
      <c r="F891" s="44"/>
    </row>
    <row r="892" spans="6:6" ht="12.75" x14ac:dyDescent="0.2">
      <c r="F892" s="44"/>
    </row>
    <row r="893" spans="6:6" ht="12.75" x14ac:dyDescent="0.2">
      <c r="F893" s="44"/>
    </row>
    <row r="894" spans="6:6" ht="12.75" x14ac:dyDescent="0.2">
      <c r="F894" s="44"/>
    </row>
    <row r="895" spans="6:6" ht="12.75" x14ac:dyDescent="0.2">
      <c r="F895" s="44"/>
    </row>
    <row r="896" spans="6:6" ht="12.75" x14ac:dyDescent="0.2">
      <c r="F896" s="44"/>
    </row>
    <row r="897" spans="6:6" ht="12.75" x14ac:dyDescent="0.2">
      <c r="F897" s="44"/>
    </row>
    <row r="898" spans="6:6" ht="12.75" x14ac:dyDescent="0.2">
      <c r="F898" s="44"/>
    </row>
    <row r="899" spans="6:6" ht="12.75" x14ac:dyDescent="0.2">
      <c r="F899" s="44"/>
    </row>
    <row r="900" spans="6:6" ht="12.75" x14ac:dyDescent="0.2">
      <c r="F900" s="44"/>
    </row>
    <row r="901" spans="6:6" ht="12.75" x14ac:dyDescent="0.2">
      <c r="F901" s="44"/>
    </row>
    <row r="902" spans="6:6" ht="12.75" x14ac:dyDescent="0.2">
      <c r="F902" s="44"/>
    </row>
    <row r="903" spans="6:6" ht="12.75" x14ac:dyDescent="0.2">
      <c r="F903" s="44"/>
    </row>
    <row r="904" spans="6:6" ht="12.75" x14ac:dyDescent="0.2">
      <c r="F904" s="44"/>
    </row>
    <row r="905" spans="6:6" ht="12.75" x14ac:dyDescent="0.2">
      <c r="F905" s="44"/>
    </row>
    <row r="906" spans="6:6" ht="12.75" x14ac:dyDescent="0.2">
      <c r="F906" s="44"/>
    </row>
    <row r="907" spans="6:6" ht="12.75" x14ac:dyDescent="0.2">
      <c r="F907" s="44"/>
    </row>
    <row r="908" spans="6:6" ht="12.75" x14ac:dyDescent="0.2">
      <c r="F908" s="44"/>
    </row>
    <row r="909" spans="6:6" ht="12.75" x14ac:dyDescent="0.2">
      <c r="F909" s="44"/>
    </row>
    <row r="910" spans="6:6" ht="12.75" x14ac:dyDescent="0.2">
      <c r="F910" s="44"/>
    </row>
    <row r="911" spans="6:6" ht="12.75" x14ac:dyDescent="0.2">
      <c r="F911" s="44"/>
    </row>
    <row r="912" spans="6:6" ht="12.75" x14ac:dyDescent="0.2">
      <c r="F912" s="44"/>
    </row>
    <row r="913" spans="6:6" ht="12.75" x14ac:dyDescent="0.2">
      <c r="F913" s="44"/>
    </row>
    <row r="914" spans="6:6" ht="12.75" x14ac:dyDescent="0.2">
      <c r="F914" s="44"/>
    </row>
    <row r="915" spans="6:6" ht="12.75" x14ac:dyDescent="0.2">
      <c r="F915" s="44"/>
    </row>
    <row r="916" spans="6:6" ht="12.75" x14ac:dyDescent="0.2">
      <c r="F916" s="44"/>
    </row>
    <row r="917" spans="6:6" ht="12.75" x14ac:dyDescent="0.2">
      <c r="F917" s="44"/>
    </row>
    <row r="918" spans="6:6" ht="12.75" x14ac:dyDescent="0.2">
      <c r="F918" s="44"/>
    </row>
    <row r="919" spans="6:6" ht="12.75" x14ac:dyDescent="0.2">
      <c r="F919" s="44"/>
    </row>
    <row r="920" spans="6:6" ht="12.75" x14ac:dyDescent="0.2">
      <c r="F920" s="44"/>
    </row>
    <row r="921" spans="6:6" ht="12.75" x14ac:dyDescent="0.2">
      <c r="F921" s="44"/>
    </row>
    <row r="922" spans="6:6" ht="12.75" x14ac:dyDescent="0.2">
      <c r="F922" s="44"/>
    </row>
    <row r="923" spans="6:6" ht="12.75" x14ac:dyDescent="0.2">
      <c r="F923" s="44"/>
    </row>
    <row r="924" spans="6:6" ht="12.75" x14ac:dyDescent="0.2">
      <c r="F924" s="44"/>
    </row>
    <row r="925" spans="6:6" ht="12.75" x14ac:dyDescent="0.2">
      <c r="F925" s="44"/>
    </row>
    <row r="926" spans="6:6" ht="12.75" x14ac:dyDescent="0.2">
      <c r="F926" s="44"/>
    </row>
    <row r="927" spans="6:6" ht="12.75" x14ac:dyDescent="0.2">
      <c r="F927" s="44"/>
    </row>
    <row r="928" spans="6:6" ht="12.75" x14ac:dyDescent="0.2">
      <c r="F928" s="44"/>
    </row>
    <row r="929" spans="6:6" ht="12.75" x14ac:dyDescent="0.2">
      <c r="F929" s="44"/>
    </row>
    <row r="930" spans="6:6" ht="12.75" x14ac:dyDescent="0.2">
      <c r="F930" s="44"/>
    </row>
    <row r="931" spans="6:6" ht="12.75" x14ac:dyDescent="0.2">
      <c r="F931" s="44"/>
    </row>
    <row r="932" spans="6:6" ht="12.75" x14ac:dyDescent="0.2">
      <c r="F932" s="44"/>
    </row>
    <row r="933" spans="6:6" ht="12.75" x14ac:dyDescent="0.2">
      <c r="F933" s="44"/>
    </row>
    <row r="934" spans="6:6" ht="12.75" x14ac:dyDescent="0.2">
      <c r="F934" s="44"/>
    </row>
    <row r="935" spans="6:6" ht="12.75" x14ac:dyDescent="0.2">
      <c r="F935" s="44"/>
    </row>
    <row r="936" spans="6:6" ht="12.75" x14ac:dyDescent="0.2">
      <c r="F936" s="44"/>
    </row>
    <row r="937" spans="6:6" ht="12.75" x14ac:dyDescent="0.2">
      <c r="F937" s="44"/>
    </row>
    <row r="938" spans="6:6" ht="12.75" x14ac:dyDescent="0.2">
      <c r="F938" s="44"/>
    </row>
    <row r="939" spans="6:6" ht="12.75" x14ac:dyDescent="0.2">
      <c r="F939" s="44"/>
    </row>
    <row r="940" spans="6:6" ht="12.75" x14ac:dyDescent="0.2">
      <c r="F940" s="44"/>
    </row>
    <row r="941" spans="6:6" ht="12.75" x14ac:dyDescent="0.2">
      <c r="F941" s="44"/>
    </row>
    <row r="942" spans="6:6" ht="12.75" x14ac:dyDescent="0.2">
      <c r="F942" s="44"/>
    </row>
    <row r="943" spans="6:6" ht="12.75" x14ac:dyDescent="0.2">
      <c r="F943" s="44"/>
    </row>
    <row r="944" spans="6:6" ht="12.75" x14ac:dyDescent="0.2">
      <c r="F944" s="44"/>
    </row>
    <row r="945" spans="6:6" ht="12.75" x14ac:dyDescent="0.2">
      <c r="F945" s="44"/>
    </row>
    <row r="946" spans="6:6" ht="12.75" x14ac:dyDescent="0.2">
      <c r="F946" s="44"/>
    </row>
    <row r="947" spans="6:6" ht="12.75" x14ac:dyDescent="0.2">
      <c r="F947" s="44"/>
    </row>
    <row r="948" spans="6:6" ht="12.75" x14ac:dyDescent="0.2">
      <c r="F948" s="44"/>
    </row>
    <row r="949" spans="6:6" ht="12.75" x14ac:dyDescent="0.2">
      <c r="F949" s="44"/>
    </row>
    <row r="950" spans="6:6" ht="12.75" x14ac:dyDescent="0.2">
      <c r="F950" s="44"/>
    </row>
    <row r="951" spans="6:6" ht="12.75" x14ac:dyDescent="0.2">
      <c r="F951" s="44"/>
    </row>
    <row r="952" spans="6:6" ht="12.75" x14ac:dyDescent="0.2">
      <c r="F952" s="44"/>
    </row>
    <row r="953" spans="6:6" ht="12.75" x14ac:dyDescent="0.2">
      <c r="F953" s="44"/>
    </row>
    <row r="954" spans="6:6" ht="12.75" x14ac:dyDescent="0.2">
      <c r="F954" s="44"/>
    </row>
    <row r="955" spans="6:6" ht="12.75" x14ac:dyDescent="0.2">
      <c r="F955" s="44"/>
    </row>
    <row r="956" spans="6:6" ht="12.75" x14ac:dyDescent="0.2">
      <c r="F956" s="44"/>
    </row>
    <row r="957" spans="6:6" ht="12.75" x14ac:dyDescent="0.2">
      <c r="F957" s="44"/>
    </row>
    <row r="958" spans="6:6" ht="12.75" x14ac:dyDescent="0.2">
      <c r="F958" s="44"/>
    </row>
    <row r="959" spans="6:6" ht="12.75" x14ac:dyDescent="0.2">
      <c r="F959" s="44"/>
    </row>
    <row r="960" spans="6:6" ht="12.75" x14ac:dyDescent="0.2">
      <c r="F960" s="44"/>
    </row>
    <row r="961" spans="6:6" ht="12.75" x14ac:dyDescent="0.2">
      <c r="F961" s="44"/>
    </row>
    <row r="962" spans="6:6" ht="12.75" x14ac:dyDescent="0.2">
      <c r="F962" s="44"/>
    </row>
    <row r="963" spans="6:6" ht="12.75" x14ac:dyDescent="0.2">
      <c r="F963" s="44"/>
    </row>
    <row r="964" spans="6:6" ht="12.75" x14ac:dyDescent="0.2">
      <c r="F964" s="44"/>
    </row>
    <row r="965" spans="6:6" ht="12.75" x14ac:dyDescent="0.2">
      <c r="F965" s="44"/>
    </row>
    <row r="966" spans="6:6" ht="12.75" x14ac:dyDescent="0.2">
      <c r="F966" s="44"/>
    </row>
    <row r="967" spans="6:6" ht="12.75" x14ac:dyDescent="0.2">
      <c r="F967" s="44"/>
    </row>
    <row r="968" spans="6:6" ht="12.75" x14ac:dyDescent="0.2">
      <c r="F968" s="44"/>
    </row>
    <row r="969" spans="6:6" ht="12.75" x14ac:dyDescent="0.2">
      <c r="F969" s="44"/>
    </row>
    <row r="970" spans="6:6" ht="12.75" x14ac:dyDescent="0.2">
      <c r="F970" s="44"/>
    </row>
    <row r="971" spans="6:6" ht="12.75" x14ac:dyDescent="0.2">
      <c r="F971" s="44"/>
    </row>
    <row r="972" spans="6:6" ht="12.75" x14ac:dyDescent="0.2">
      <c r="F972" s="44"/>
    </row>
    <row r="973" spans="6:6" ht="12.75" x14ac:dyDescent="0.2">
      <c r="F973" s="44"/>
    </row>
    <row r="974" spans="6:6" ht="12.75" x14ac:dyDescent="0.2">
      <c r="F974" s="44"/>
    </row>
    <row r="975" spans="6:6" ht="12.75" x14ac:dyDescent="0.2">
      <c r="F975" s="44"/>
    </row>
    <row r="976" spans="6:6" ht="12.75" x14ac:dyDescent="0.2">
      <c r="F976" s="44"/>
    </row>
    <row r="977" spans="6:6" ht="12.75" x14ac:dyDescent="0.2">
      <c r="F977" s="44"/>
    </row>
    <row r="978" spans="6:6" ht="12.75" x14ac:dyDescent="0.2">
      <c r="F978" s="44"/>
    </row>
    <row r="979" spans="6:6" ht="12.75" x14ac:dyDescent="0.2">
      <c r="F979" s="44"/>
    </row>
    <row r="980" spans="6:6" ht="12.75" x14ac:dyDescent="0.2">
      <c r="F980" s="44"/>
    </row>
    <row r="981" spans="6:6" ht="12.75" x14ac:dyDescent="0.2">
      <c r="F981" s="44"/>
    </row>
    <row r="982" spans="6:6" ht="12.75" x14ac:dyDescent="0.2">
      <c r="F982" s="44"/>
    </row>
    <row r="983" spans="6:6" ht="12.75" x14ac:dyDescent="0.2">
      <c r="F983" s="44"/>
    </row>
    <row r="984" spans="6:6" ht="12.75" x14ac:dyDescent="0.2">
      <c r="F984" s="44"/>
    </row>
    <row r="985" spans="6:6" ht="12.75" x14ac:dyDescent="0.2">
      <c r="F985" s="44"/>
    </row>
    <row r="986" spans="6:6" ht="12.75" x14ac:dyDescent="0.2">
      <c r="F986" s="44"/>
    </row>
    <row r="987" spans="6:6" ht="12.75" x14ac:dyDescent="0.2">
      <c r="F987" s="44"/>
    </row>
    <row r="988" spans="6:6" ht="12.75" x14ac:dyDescent="0.2">
      <c r="F988" s="44"/>
    </row>
    <row r="989" spans="6:6" ht="12.75" x14ac:dyDescent="0.2">
      <c r="F989" s="44"/>
    </row>
    <row r="990" spans="6:6" ht="12.75" x14ac:dyDescent="0.2">
      <c r="F990" s="44"/>
    </row>
    <row r="991" spans="6:6" ht="12.75" x14ac:dyDescent="0.2">
      <c r="F991" s="44"/>
    </row>
    <row r="992" spans="6:6" ht="12.75" x14ac:dyDescent="0.2">
      <c r="F992" s="44"/>
    </row>
    <row r="993" spans="6:6" ht="12.75" x14ac:dyDescent="0.2">
      <c r="F993" s="44"/>
    </row>
    <row r="994" spans="6:6" ht="12.75" x14ac:dyDescent="0.2">
      <c r="F994" s="44"/>
    </row>
    <row r="995" spans="6:6" ht="12.75" x14ac:dyDescent="0.2">
      <c r="F995" s="44"/>
    </row>
    <row r="996" spans="6:6" ht="12.75" x14ac:dyDescent="0.2">
      <c r="F996" s="44"/>
    </row>
    <row r="997" spans="6:6" ht="12.75" x14ac:dyDescent="0.2">
      <c r="F997" s="44"/>
    </row>
    <row r="998" spans="6:6" ht="12.75" x14ac:dyDescent="0.2">
      <c r="F998" s="44"/>
    </row>
    <row r="999" spans="6:6" ht="12.75" x14ac:dyDescent="0.2">
      <c r="F999" s="44"/>
    </row>
    <row r="1000" spans="6:6" ht="12.75" x14ac:dyDescent="0.2">
      <c r="F1000" s="44"/>
    </row>
    <row r="1001" spans="6:6" ht="12.75" x14ac:dyDescent="0.2">
      <c r="F1001" s="44"/>
    </row>
    <row r="1002" spans="6:6" ht="12.75" x14ac:dyDescent="0.2">
      <c r="F1002" s="44"/>
    </row>
    <row r="1003" spans="6:6" ht="12.75" x14ac:dyDescent="0.2">
      <c r="F1003" s="44"/>
    </row>
    <row r="1004" spans="6:6" ht="12.75" x14ac:dyDescent="0.2">
      <c r="F1004" s="44"/>
    </row>
    <row r="1005" spans="6:6" ht="12.75" x14ac:dyDescent="0.2">
      <c r="F1005" s="44"/>
    </row>
    <row r="1006" spans="6:6" ht="12.75" x14ac:dyDescent="0.2">
      <c r="F1006" s="44"/>
    </row>
    <row r="1007" spans="6:6" ht="12.75" x14ac:dyDescent="0.2">
      <c r="F1007" s="44"/>
    </row>
    <row r="1008" spans="6:6" ht="12.75" x14ac:dyDescent="0.2">
      <c r="F1008" s="44"/>
    </row>
    <row r="1009" spans="6:6" ht="12.75" x14ac:dyDescent="0.2">
      <c r="F1009" s="44"/>
    </row>
    <row r="1010" spans="6:6" ht="12.75" x14ac:dyDescent="0.2">
      <c r="F1010" s="44"/>
    </row>
    <row r="1011" spans="6:6" ht="12.75" x14ac:dyDescent="0.2">
      <c r="F1011" s="44"/>
    </row>
    <row r="1012" spans="6:6" ht="12.75" x14ac:dyDescent="0.2">
      <c r="F1012" s="44"/>
    </row>
    <row r="1013" spans="6:6" ht="12.75" x14ac:dyDescent="0.2">
      <c r="F1013" s="44"/>
    </row>
    <row r="1014" spans="6:6" ht="12.75" x14ac:dyDescent="0.2">
      <c r="F1014" s="44"/>
    </row>
    <row r="1015" spans="6:6" ht="12.75" x14ac:dyDescent="0.2">
      <c r="F1015" s="44"/>
    </row>
    <row r="1016" spans="6:6" ht="12.75" x14ac:dyDescent="0.2">
      <c r="F1016" s="44"/>
    </row>
    <row r="1017" spans="6:6" ht="12.75" x14ac:dyDescent="0.2">
      <c r="F1017" s="44"/>
    </row>
    <row r="1018" spans="6:6" ht="12.75" x14ac:dyDescent="0.2">
      <c r="F1018" s="44"/>
    </row>
    <row r="1019" spans="6:6" ht="12.75" x14ac:dyDescent="0.2">
      <c r="F1019" s="44"/>
    </row>
    <row r="1020" spans="6:6" ht="12.75" x14ac:dyDescent="0.2">
      <c r="F1020" s="44"/>
    </row>
    <row r="1021" spans="6:6" ht="12.75" x14ac:dyDescent="0.2">
      <c r="F1021" s="44"/>
    </row>
    <row r="1022" spans="6:6" ht="12.75" x14ac:dyDescent="0.2">
      <c r="F1022" s="44"/>
    </row>
  </sheetData>
  <mergeCells count="27">
    <mergeCell ref="E43:F43"/>
    <mergeCell ref="E44:F44"/>
    <mergeCell ref="B41:D41"/>
    <mergeCell ref="E41:G41"/>
    <mergeCell ref="B42:C42"/>
    <mergeCell ref="E42:F42"/>
    <mergeCell ref="B43:C43"/>
    <mergeCell ref="B44:C44"/>
    <mergeCell ref="B45:C45"/>
    <mergeCell ref="E45:F45"/>
    <mergeCell ref="B46:C46"/>
    <mergeCell ref="E46:F46"/>
    <mergeCell ref="B47:C47"/>
    <mergeCell ref="E47:F47"/>
    <mergeCell ref="B48:G48"/>
    <mergeCell ref="B53:C53"/>
    <mergeCell ref="D53:G53"/>
    <mergeCell ref="D54:G54"/>
    <mergeCell ref="B55:C55"/>
    <mergeCell ref="D55:G55"/>
    <mergeCell ref="B49:C49"/>
    <mergeCell ref="D49:G49"/>
    <mergeCell ref="B50:G50"/>
    <mergeCell ref="B51:C51"/>
    <mergeCell ref="D51:G51"/>
    <mergeCell ref="B52:C52"/>
    <mergeCell ref="D52:G52"/>
  </mergeCells>
  <dataValidations disablePrompts="1" count="4">
    <dataValidation type="list" allowBlank="1" sqref="G8:G13 G18:G21 G26:G27 G29:G33 G35:G39" xr:uid="{00000000-0002-0000-0A00-000000000000}">
      <formula1>"KAS,BCA,BRI,BNI,BNI CV,BNI PSU,GOPAY,BNI VA,PUSAT,KAS AKBID"</formula1>
    </dataValidation>
    <dataValidation type="list" allowBlank="1" sqref="D16 D22:D23 D25 D28" xr:uid="{00000000-0002-0000-0A00-000001000000}">
      <formula1>"Pendaftaran,Herregistrasi,Konversi,Angsuran,KRS,Martikulasi,Biaya Cetak,Biaya Cuti,Operasional,PKKMB dll,SGS,Biaya Praktik,Seragam"</formula1>
    </dataValidation>
    <dataValidation type="list" allowBlank="1" sqref="D7:D15 D17:D21 D24 D26:D27 D29:D40" xr:uid="{00000000-0002-0000-0A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14:G17 G22:G25 G28 G34 G40" xr:uid="{00000000-0002-0000-0A00-000003000000}">
      <formula1>"KAS,BCA,BRI,BNI,BNI CV,BNI PSU,GOPAY,BNI VA"</formula1>
    </dataValidation>
  </dataValidations>
  <pageMargins left="0.7" right="0.7" top="0.75" bottom="0.75" header="0.3" footer="0.3"/>
  <pageSetup paperSize="8" orientation="portrait" horizontalDpi="4294967292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D6EC-23AA-4422-9D96-522534345DC1}">
  <dimension ref="A3:D44"/>
  <sheetViews>
    <sheetView workbookViewId="0">
      <selection activeCell="F11" sqref="F11"/>
    </sheetView>
  </sheetViews>
  <sheetFormatPr defaultRowHeight="12.75" x14ac:dyDescent="0.2"/>
  <cols>
    <col min="1" max="1" width="38.28515625" bestFit="1" customWidth="1"/>
    <col min="2" max="2" width="16.7109375" bestFit="1" customWidth="1"/>
  </cols>
  <sheetData>
    <row r="3" spans="1:4" x14ac:dyDescent="0.2">
      <c r="A3" s="170" t="s">
        <v>278</v>
      </c>
      <c r="B3" t="s">
        <v>280</v>
      </c>
    </row>
    <row r="4" spans="1:4" x14ac:dyDescent="0.2">
      <c r="A4" s="171" t="s">
        <v>37</v>
      </c>
      <c r="B4" s="172">
        <v>16075000</v>
      </c>
    </row>
    <row r="5" spans="1:4" x14ac:dyDescent="0.2">
      <c r="A5" s="173" t="s">
        <v>113</v>
      </c>
      <c r="B5" s="172">
        <v>650000</v>
      </c>
      <c r="C5" s="220" t="s">
        <v>282</v>
      </c>
    </row>
    <row r="6" spans="1:4" x14ac:dyDescent="0.2">
      <c r="A6" s="173" t="s">
        <v>109</v>
      </c>
      <c r="B6" s="172">
        <v>650000</v>
      </c>
      <c r="C6" s="221"/>
    </row>
    <row r="7" spans="1:4" x14ac:dyDescent="0.2">
      <c r="A7" s="173" t="s">
        <v>138</v>
      </c>
      <c r="B7" s="172">
        <v>650000</v>
      </c>
      <c r="C7" s="219" t="s">
        <v>282</v>
      </c>
    </row>
    <row r="8" spans="1:4" x14ac:dyDescent="0.2">
      <c r="A8" s="173" t="s">
        <v>116</v>
      </c>
      <c r="B8" s="172">
        <v>650000</v>
      </c>
      <c r="C8" s="219" t="s">
        <v>282</v>
      </c>
      <c r="D8" s="165"/>
    </row>
    <row r="9" spans="1:4" x14ac:dyDescent="0.2">
      <c r="A9" s="173" t="s">
        <v>91</v>
      </c>
      <c r="B9" s="172">
        <v>750000</v>
      </c>
      <c r="C9" s="219" t="s">
        <v>282</v>
      </c>
    </row>
    <row r="10" spans="1:4" x14ac:dyDescent="0.2">
      <c r="A10" s="173" t="s">
        <v>117</v>
      </c>
      <c r="B10" s="172">
        <v>750000</v>
      </c>
      <c r="C10" s="219" t="s">
        <v>282</v>
      </c>
    </row>
    <row r="11" spans="1:4" x14ac:dyDescent="0.2">
      <c r="A11" s="173" t="s">
        <v>94</v>
      </c>
      <c r="B11" s="172">
        <v>750000</v>
      </c>
      <c r="C11" s="219" t="s">
        <v>282</v>
      </c>
    </row>
    <row r="12" spans="1:4" x14ac:dyDescent="0.2">
      <c r="A12" s="173" t="s">
        <v>105</v>
      </c>
      <c r="B12" s="172">
        <v>650000</v>
      </c>
      <c r="C12" s="219" t="s">
        <v>282</v>
      </c>
    </row>
    <row r="13" spans="1:4" x14ac:dyDescent="0.2">
      <c r="A13" s="173" t="s">
        <v>119</v>
      </c>
      <c r="B13" s="172">
        <v>675000</v>
      </c>
      <c r="C13" s="219" t="s">
        <v>282</v>
      </c>
    </row>
    <row r="14" spans="1:4" x14ac:dyDescent="0.2">
      <c r="A14" s="173" t="s">
        <v>111</v>
      </c>
      <c r="B14" s="172">
        <v>650000</v>
      </c>
      <c r="C14" s="219" t="s">
        <v>282</v>
      </c>
    </row>
    <row r="15" spans="1:4" x14ac:dyDescent="0.2">
      <c r="A15" s="173" t="s">
        <v>150</v>
      </c>
      <c r="B15" s="172">
        <v>650000</v>
      </c>
      <c r="C15" s="220" t="s">
        <v>282</v>
      </c>
    </row>
    <row r="16" spans="1:4" x14ac:dyDescent="0.2">
      <c r="A16" s="173" t="s">
        <v>110</v>
      </c>
      <c r="B16" s="172">
        <v>650000</v>
      </c>
      <c r="C16" s="221"/>
    </row>
    <row r="17" spans="1:3" x14ac:dyDescent="0.2">
      <c r="A17" s="173" t="s">
        <v>92</v>
      </c>
      <c r="B17" s="172">
        <v>750000</v>
      </c>
      <c r="C17" s="219" t="s">
        <v>282</v>
      </c>
    </row>
    <row r="18" spans="1:3" x14ac:dyDescent="0.2">
      <c r="A18" s="173" t="s">
        <v>101</v>
      </c>
      <c r="B18" s="172">
        <v>650000</v>
      </c>
      <c r="C18" s="219" t="s">
        <v>282</v>
      </c>
    </row>
    <row r="19" spans="1:3" x14ac:dyDescent="0.2">
      <c r="A19" s="173" t="s">
        <v>120</v>
      </c>
      <c r="B19" s="172">
        <v>750000</v>
      </c>
      <c r="C19" s="219" t="s">
        <v>282</v>
      </c>
    </row>
    <row r="20" spans="1:3" x14ac:dyDescent="0.2">
      <c r="A20" s="173" t="s">
        <v>114</v>
      </c>
      <c r="B20" s="172">
        <v>650000</v>
      </c>
      <c r="C20" s="219" t="s">
        <v>282</v>
      </c>
    </row>
    <row r="21" spans="1:3" x14ac:dyDescent="0.2">
      <c r="A21" s="173" t="s">
        <v>121</v>
      </c>
      <c r="B21" s="172">
        <v>650000</v>
      </c>
      <c r="C21" s="219" t="s">
        <v>282</v>
      </c>
    </row>
    <row r="22" spans="1:3" x14ac:dyDescent="0.2">
      <c r="A22" s="173" t="s">
        <v>115</v>
      </c>
      <c r="B22" s="172">
        <v>650000</v>
      </c>
      <c r="C22" s="219" t="s">
        <v>282</v>
      </c>
    </row>
    <row r="23" spans="1:3" x14ac:dyDescent="0.2">
      <c r="A23" s="173" t="s">
        <v>99</v>
      </c>
      <c r="B23" s="172">
        <v>650000</v>
      </c>
      <c r="C23" s="219" t="s">
        <v>282</v>
      </c>
    </row>
    <row r="24" spans="1:3" x14ac:dyDescent="0.2">
      <c r="A24" s="173" t="s">
        <v>103</v>
      </c>
      <c r="B24" s="172">
        <v>500000</v>
      </c>
      <c r="C24" s="219" t="s">
        <v>288</v>
      </c>
    </row>
    <row r="25" spans="1:3" x14ac:dyDescent="0.2">
      <c r="A25" s="173" t="s">
        <v>102</v>
      </c>
      <c r="B25" s="172">
        <v>750000</v>
      </c>
      <c r="C25" s="219" t="s">
        <v>282</v>
      </c>
    </row>
    <row r="26" spans="1:3" x14ac:dyDescent="0.2">
      <c r="A26" s="173" t="s">
        <v>108</v>
      </c>
      <c r="B26" s="172">
        <v>650000</v>
      </c>
      <c r="C26" s="219" t="s">
        <v>282</v>
      </c>
    </row>
    <row r="27" spans="1:3" x14ac:dyDescent="0.2">
      <c r="A27" s="173" t="s">
        <v>96</v>
      </c>
      <c r="B27" s="172">
        <v>1300000</v>
      </c>
      <c r="C27" s="219" t="s">
        <v>282</v>
      </c>
    </row>
    <row r="28" spans="1:3" x14ac:dyDescent="0.2">
      <c r="A28" s="171" t="s">
        <v>142</v>
      </c>
      <c r="B28" s="172">
        <v>25000</v>
      </c>
    </row>
    <row r="29" spans="1:3" x14ac:dyDescent="0.2">
      <c r="A29" s="173" t="s">
        <v>128</v>
      </c>
      <c r="B29" s="172">
        <v>25000</v>
      </c>
    </row>
    <row r="30" spans="1:3" x14ac:dyDescent="0.2">
      <c r="A30" s="171" t="s">
        <v>13</v>
      </c>
      <c r="B30" s="172">
        <v>500000</v>
      </c>
    </row>
    <row r="31" spans="1:3" x14ac:dyDescent="0.2">
      <c r="A31" s="173" t="s">
        <v>127</v>
      </c>
      <c r="B31" s="172">
        <v>500000</v>
      </c>
    </row>
    <row r="32" spans="1:3" x14ac:dyDescent="0.2">
      <c r="A32" s="171" t="s">
        <v>129</v>
      </c>
      <c r="B32" s="172"/>
    </row>
    <row r="33" spans="1:2" x14ac:dyDescent="0.2">
      <c r="A33" s="173" t="s">
        <v>141</v>
      </c>
      <c r="B33" s="172"/>
    </row>
    <row r="34" spans="1:2" x14ac:dyDescent="0.2">
      <c r="A34" s="171" t="s">
        <v>56</v>
      </c>
      <c r="B34" s="172"/>
    </row>
    <row r="35" spans="1:2" x14ac:dyDescent="0.2">
      <c r="A35" s="173" t="s">
        <v>39</v>
      </c>
      <c r="B35" s="172"/>
    </row>
    <row r="36" spans="1:2" x14ac:dyDescent="0.2">
      <c r="A36" s="173" t="s">
        <v>64</v>
      </c>
      <c r="B36" s="172"/>
    </row>
    <row r="37" spans="1:2" x14ac:dyDescent="0.2">
      <c r="A37" s="173" t="s">
        <v>18</v>
      </c>
      <c r="B37" s="172"/>
    </row>
    <row r="38" spans="1:2" x14ac:dyDescent="0.2">
      <c r="A38" s="171" t="s">
        <v>16</v>
      </c>
      <c r="B38" s="172">
        <v>750000</v>
      </c>
    </row>
    <row r="39" spans="1:2" x14ac:dyDescent="0.2">
      <c r="A39" s="173" t="s">
        <v>148</v>
      </c>
      <c r="B39" s="172">
        <v>150000</v>
      </c>
    </row>
    <row r="40" spans="1:2" x14ac:dyDescent="0.2">
      <c r="A40" s="173" t="s">
        <v>147</v>
      </c>
      <c r="B40" s="172">
        <v>150000</v>
      </c>
    </row>
    <row r="41" spans="1:2" x14ac:dyDescent="0.2">
      <c r="A41" s="173" t="s">
        <v>149</v>
      </c>
      <c r="B41" s="172">
        <v>150000</v>
      </c>
    </row>
    <row r="42" spans="1:2" x14ac:dyDescent="0.2">
      <c r="A42" s="173" t="s">
        <v>145</v>
      </c>
      <c r="B42" s="172">
        <v>150000</v>
      </c>
    </row>
    <row r="43" spans="1:2" x14ac:dyDescent="0.2">
      <c r="A43" s="173" t="s">
        <v>143</v>
      </c>
      <c r="B43" s="172">
        <v>150000</v>
      </c>
    </row>
    <row r="44" spans="1:2" x14ac:dyDescent="0.2">
      <c r="A44" s="171" t="s">
        <v>279</v>
      </c>
      <c r="B44" s="172">
        <v>17350000</v>
      </c>
    </row>
  </sheetData>
  <mergeCells count="2">
    <mergeCell ref="C15:C16"/>
    <mergeCell ref="C5:C6"/>
  </mergeCells>
  <pageMargins left="0.7" right="0.7" top="0.75" bottom="0.75" header="0.3" footer="0.3"/>
  <pageSetup paperSize="9" orientation="portrait" horizontalDpi="4294967292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G62"/>
  <sheetViews>
    <sheetView topLeftCell="B36" workbookViewId="0">
      <selection activeCell="B28" sqref="B28:C28"/>
    </sheetView>
  </sheetViews>
  <sheetFormatPr defaultColWidth="12.5703125" defaultRowHeight="15.75" customHeight="1" x14ac:dyDescent="0.2"/>
  <cols>
    <col min="1" max="1" width="6.7109375" customWidth="1"/>
    <col min="3" max="3" width="33.85546875" customWidth="1"/>
    <col min="4" max="4" width="16" customWidth="1"/>
    <col min="5" max="5" width="20.42578125" customWidth="1"/>
    <col min="7" max="7" width="15" customWidth="1"/>
    <col min="12" max="12" width="13.42578125" customWidth="1"/>
    <col min="14" max="14" width="7.28515625" customWidth="1"/>
  </cols>
  <sheetData>
    <row r="1" spans="1:33" ht="15.75" customHeight="1" x14ac:dyDescent="0.3">
      <c r="A1" s="1"/>
      <c r="B1" s="2"/>
      <c r="D1" s="2"/>
      <c r="E1" s="44"/>
      <c r="F1" s="3" t="s">
        <v>0</v>
      </c>
      <c r="G1" s="2"/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44"/>
      <c r="F2" s="6" t="s">
        <v>1</v>
      </c>
      <c r="G2" s="2"/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44"/>
      <c r="F3" s="6" t="s">
        <v>132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75"/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20"/>
      <c r="K5" s="20"/>
      <c r="L5" s="212" t="s">
        <v>3</v>
      </c>
      <c r="M5" s="192"/>
      <c r="N5" s="19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83"/>
      <c r="B6" s="84" t="s">
        <v>4</v>
      </c>
      <c r="C6" s="85" t="s">
        <v>5</v>
      </c>
      <c r="D6" s="84" t="s">
        <v>6</v>
      </c>
      <c r="E6" s="84" t="s">
        <v>7</v>
      </c>
      <c r="F6" s="84" t="s">
        <v>8</v>
      </c>
      <c r="G6" s="85" t="s">
        <v>9</v>
      </c>
      <c r="H6" s="84" t="s">
        <v>10</v>
      </c>
      <c r="I6" s="85" t="s">
        <v>133</v>
      </c>
      <c r="J6" s="85" t="s">
        <v>124</v>
      </c>
      <c r="K6" s="86" t="s">
        <v>125</v>
      </c>
      <c r="L6" s="87" t="s">
        <v>12</v>
      </c>
      <c r="M6" s="88" t="s">
        <v>126</v>
      </c>
      <c r="N6" s="195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</row>
    <row r="7" spans="1:33" ht="15.75" customHeight="1" x14ac:dyDescent="0.25">
      <c r="B7" s="53" t="s">
        <v>134</v>
      </c>
      <c r="C7" s="50" t="s">
        <v>96</v>
      </c>
      <c r="D7" s="79" t="s">
        <v>37</v>
      </c>
      <c r="E7" s="17" t="s">
        <v>135</v>
      </c>
      <c r="F7" s="54"/>
      <c r="G7" s="54" t="s">
        <v>41</v>
      </c>
      <c r="H7" s="82">
        <v>1300000</v>
      </c>
      <c r="I7" s="48">
        <v>0</v>
      </c>
      <c r="J7" s="19">
        <f t="shared" ref="J7:J19" si="0">SUM(H7:I7)</f>
        <v>1300000</v>
      </c>
      <c r="K7" s="19"/>
      <c r="L7" s="51"/>
      <c r="M7" s="89"/>
      <c r="N7" s="58" t="b">
        <v>1</v>
      </c>
    </row>
    <row r="8" spans="1:33" ht="15.75" customHeight="1" x14ac:dyDescent="0.25">
      <c r="B8" s="14"/>
      <c r="C8" s="50" t="s">
        <v>114</v>
      </c>
      <c r="D8" s="79" t="s">
        <v>37</v>
      </c>
      <c r="E8" s="17" t="s">
        <v>100</v>
      </c>
      <c r="F8" s="54"/>
      <c r="G8" s="54" t="s">
        <v>41</v>
      </c>
      <c r="H8" s="82">
        <v>650000</v>
      </c>
      <c r="I8" s="48">
        <v>0</v>
      </c>
      <c r="J8" s="19">
        <f t="shared" si="0"/>
        <v>650000</v>
      </c>
      <c r="K8" s="19"/>
      <c r="L8" s="51"/>
      <c r="M8" s="89"/>
      <c r="N8" s="58" t="b">
        <v>1</v>
      </c>
    </row>
    <row r="9" spans="1:33" ht="15.75" customHeight="1" x14ac:dyDescent="0.25">
      <c r="B9" s="53" t="s">
        <v>136</v>
      </c>
      <c r="C9" s="50" t="s">
        <v>101</v>
      </c>
      <c r="D9" s="79" t="s">
        <v>37</v>
      </c>
      <c r="E9" s="17" t="s">
        <v>100</v>
      </c>
      <c r="F9" s="54"/>
      <c r="G9" s="54" t="s">
        <v>41</v>
      </c>
      <c r="H9" s="82">
        <v>650000</v>
      </c>
      <c r="I9" s="48">
        <v>0</v>
      </c>
      <c r="J9" s="19">
        <f t="shared" si="0"/>
        <v>650000</v>
      </c>
      <c r="K9" s="19"/>
      <c r="L9" s="51"/>
      <c r="M9" s="89"/>
      <c r="N9" s="58" t="b">
        <v>1</v>
      </c>
    </row>
    <row r="10" spans="1:33" ht="15.75" customHeight="1" x14ac:dyDescent="0.25">
      <c r="B10" s="14"/>
      <c r="C10" s="50" t="s">
        <v>119</v>
      </c>
      <c r="D10" s="79" t="s">
        <v>37</v>
      </c>
      <c r="E10" s="17" t="s">
        <v>53</v>
      </c>
      <c r="F10" s="54"/>
      <c r="G10" s="54" t="s">
        <v>41</v>
      </c>
      <c r="H10" s="82">
        <v>675000</v>
      </c>
      <c r="I10" s="48">
        <v>0</v>
      </c>
      <c r="J10" s="19">
        <f t="shared" si="0"/>
        <v>675000</v>
      </c>
      <c r="K10" s="19"/>
      <c r="L10" s="51"/>
      <c r="M10" s="89"/>
      <c r="N10" s="58" t="b">
        <v>1</v>
      </c>
    </row>
    <row r="11" spans="1:33" ht="15.75" customHeight="1" x14ac:dyDescent="0.25">
      <c r="B11" s="53" t="s">
        <v>137</v>
      </c>
      <c r="C11" s="50" t="s">
        <v>138</v>
      </c>
      <c r="D11" s="79" t="s">
        <v>37</v>
      </c>
      <c r="E11" s="17" t="s">
        <v>53</v>
      </c>
      <c r="F11" s="54"/>
      <c r="G11" s="54" t="s">
        <v>41</v>
      </c>
      <c r="H11" s="82">
        <v>650000</v>
      </c>
      <c r="I11" s="48">
        <v>0</v>
      </c>
      <c r="J11" s="19">
        <f t="shared" si="0"/>
        <v>650000</v>
      </c>
      <c r="K11" s="19"/>
      <c r="L11" s="51"/>
      <c r="M11" s="89"/>
      <c r="N11" s="58" t="b">
        <v>1</v>
      </c>
    </row>
    <row r="12" spans="1:33" ht="15.75" customHeight="1" x14ac:dyDescent="0.25">
      <c r="B12" s="53" t="s">
        <v>139</v>
      </c>
      <c r="C12" s="50" t="s">
        <v>121</v>
      </c>
      <c r="D12" s="79" t="s">
        <v>37</v>
      </c>
      <c r="E12" s="17" t="s">
        <v>53</v>
      </c>
      <c r="F12" s="54"/>
      <c r="G12" s="54" t="s">
        <v>41</v>
      </c>
      <c r="H12" s="82">
        <v>650000</v>
      </c>
      <c r="I12" s="48">
        <v>0</v>
      </c>
      <c r="J12" s="19">
        <f t="shared" si="0"/>
        <v>650000</v>
      </c>
      <c r="K12" s="19"/>
      <c r="L12" s="51"/>
      <c r="M12" s="89"/>
      <c r="N12" s="58" t="b">
        <v>1</v>
      </c>
    </row>
    <row r="13" spans="1:33" ht="15.75" customHeight="1" x14ac:dyDescent="0.25">
      <c r="B13" s="14">
        <v>45997</v>
      </c>
      <c r="C13" s="50" t="s">
        <v>117</v>
      </c>
      <c r="D13" s="79" t="s">
        <v>37</v>
      </c>
      <c r="E13" s="17" t="s">
        <v>53</v>
      </c>
      <c r="F13" s="54"/>
      <c r="G13" s="54" t="s">
        <v>41</v>
      </c>
      <c r="H13" s="82">
        <v>750000</v>
      </c>
      <c r="I13" s="48">
        <v>0</v>
      </c>
      <c r="J13" s="19">
        <f t="shared" si="0"/>
        <v>750000</v>
      </c>
      <c r="K13" s="19"/>
      <c r="L13" s="51"/>
      <c r="M13" s="89"/>
      <c r="N13" s="58" t="b">
        <v>1</v>
      </c>
    </row>
    <row r="14" spans="1:33" ht="15.75" customHeight="1" x14ac:dyDescent="0.25">
      <c r="B14" s="14">
        <v>46000</v>
      </c>
      <c r="C14" s="50" t="s">
        <v>109</v>
      </c>
      <c r="D14" s="79" t="s">
        <v>37</v>
      </c>
      <c r="E14" s="17" t="s">
        <v>140</v>
      </c>
      <c r="F14" s="54"/>
      <c r="G14" s="54" t="s">
        <v>41</v>
      </c>
      <c r="H14" s="82">
        <v>650000</v>
      </c>
      <c r="I14" s="48">
        <v>0</v>
      </c>
      <c r="J14" s="19">
        <f t="shared" si="0"/>
        <v>650000</v>
      </c>
      <c r="K14" s="19"/>
      <c r="L14" s="51"/>
      <c r="M14" s="89"/>
      <c r="N14" s="58" t="b">
        <v>1</v>
      </c>
    </row>
    <row r="15" spans="1:33" ht="15.75" customHeight="1" x14ac:dyDescent="0.25">
      <c r="B15" s="14">
        <v>46001</v>
      </c>
      <c r="C15" s="50" t="s">
        <v>94</v>
      </c>
      <c r="D15" s="79" t="s">
        <v>37</v>
      </c>
      <c r="E15" s="17" t="s">
        <v>53</v>
      </c>
      <c r="F15" s="54"/>
      <c r="G15" s="54" t="s">
        <v>41</v>
      </c>
      <c r="H15" s="82">
        <v>750000</v>
      </c>
      <c r="I15" s="48">
        <v>0</v>
      </c>
      <c r="J15" s="19">
        <f t="shared" si="0"/>
        <v>750000</v>
      </c>
      <c r="K15" s="19"/>
      <c r="L15" s="51"/>
      <c r="M15" s="89"/>
      <c r="N15" s="58" t="b">
        <v>1</v>
      </c>
    </row>
    <row r="16" spans="1:33" ht="15.75" customHeight="1" x14ac:dyDescent="0.25">
      <c r="B16" s="14">
        <v>46002</v>
      </c>
      <c r="C16" s="50" t="s">
        <v>99</v>
      </c>
      <c r="D16" s="79" t="s">
        <v>37</v>
      </c>
      <c r="E16" s="17" t="s">
        <v>69</v>
      </c>
      <c r="F16" s="54"/>
      <c r="G16" s="54" t="s">
        <v>41</v>
      </c>
      <c r="H16" s="82">
        <v>650000</v>
      </c>
      <c r="I16" s="48">
        <v>0</v>
      </c>
      <c r="J16" s="19">
        <f t="shared" si="0"/>
        <v>650000</v>
      </c>
      <c r="K16" s="19"/>
      <c r="L16" s="51"/>
      <c r="M16" s="89"/>
      <c r="N16" s="58" t="b">
        <v>1</v>
      </c>
    </row>
    <row r="17" spans="2:14" ht="15.75" customHeight="1" x14ac:dyDescent="0.25">
      <c r="B17" s="14"/>
      <c r="C17" s="50" t="s">
        <v>120</v>
      </c>
      <c r="D17" s="79" t="s">
        <v>37</v>
      </c>
      <c r="E17" s="17" t="s">
        <v>53</v>
      </c>
      <c r="F17" s="54"/>
      <c r="G17" s="54" t="s">
        <v>41</v>
      </c>
      <c r="H17" s="82">
        <v>750000</v>
      </c>
      <c r="I17" s="48">
        <v>0</v>
      </c>
      <c r="J17" s="19">
        <f t="shared" si="0"/>
        <v>750000</v>
      </c>
      <c r="K17" s="19"/>
      <c r="L17" s="51"/>
      <c r="M17" s="89"/>
      <c r="N17" s="58" t="b">
        <v>1</v>
      </c>
    </row>
    <row r="18" spans="2:14" ht="15.75" customHeight="1" x14ac:dyDescent="0.25">
      <c r="B18" s="14"/>
      <c r="C18" s="50" t="s">
        <v>108</v>
      </c>
      <c r="D18" s="79" t="s">
        <v>37</v>
      </c>
      <c r="E18" s="17" t="s">
        <v>140</v>
      </c>
      <c r="F18" s="54"/>
      <c r="G18" s="54" t="s">
        <v>41</v>
      </c>
      <c r="H18" s="82">
        <v>650000</v>
      </c>
      <c r="I18" s="48">
        <v>0</v>
      </c>
      <c r="J18" s="19">
        <f t="shared" si="0"/>
        <v>650000</v>
      </c>
      <c r="K18" s="19"/>
      <c r="L18" s="51"/>
      <c r="M18" s="89"/>
      <c r="N18" s="58" t="b">
        <v>1</v>
      </c>
    </row>
    <row r="19" spans="2:14" ht="15.75" customHeight="1" x14ac:dyDescent="0.25">
      <c r="B19" s="14"/>
      <c r="C19" s="50" t="s">
        <v>92</v>
      </c>
      <c r="D19" s="79" t="s">
        <v>37</v>
      </c>
      <c r="E19" s="17" t="s">
        <v>53</v>
      </c>
      <c r="F19" s="54"/>
      <c r="G19" s="54" t="s">
        <v>41</v>
      </c>
      <c r="H19" s="82">
        <v>750000</v>
      </c>
      <c r="I19" s="48">
        <v>0</v>
      </c>
      <c r="J19" s="19">
        <f t="shared" si="0"/>
        <v>750000</v>
      </c>
      <c r="K19" s="19"/>
      <c r="L19" s="51"/>
      <c r="M19" s="89"/>
      <c r="N19" s="58" t="b">
        <v>1</v>
      </c>
    </row>
    <row r="20" spans="2:14" ht="15.75" customHeight="1" x14ac:dyDescent="0.25">
      <c r="B20" s="14"/>
      <c r="C20" s="59" t="s">
        <v>141</v>
      </c>
      <c r="D20" s="23" t="s">
        <v>129</v>
      </c>
      <c r="E20" s="69"/>
      <c r="F20" s="69"/>
      <c r="G20" s="70" t="s">
        <v>130</v>
      </c>
      <c r="H20" s="71"/>
      <c r="I20" s="72"/>
      <c r="J20" s="72"/>
      <c r="K20" s="72"/>
      <c r="L20" s="26">
        <v>1200000</v>
      </c>
      <c r="M20" s="92"/>
      <c r="N20" s="71"/>
    </row>
    <row r="21" spans="2:14" ht="15.75" customHeight="1" x14ac:dyDescent="0.25">
      <c r="B21" s="14">
        <v>46003</v>
      </c>
      <c r="C21" s="50" t="s">
        <v>128</v>
      </c>
      <c r="D21" s="79" t="s">
        <v>142</v>
      </c>
      <c r="E21" s="17"/>
      <c r="F21" s="54"/>
      <c r="G21" s="54" t="s">
        <v>15</v>
      </c>
      <c r="H21" s="82">
        <v>25000</v>
      </c>
      <c r="I21" s="48">
        <v>0</v>
      </c>
      <c r="J21" s="19">
        <f t="shared" ref="J21:J27" si="1">SUM(H21:I21)</f>
        <v>25000</v>
      </c>
      <c r="K21" s="19"/>
      <c r="L21" s="51"/>
      <c r="M21" s="89"/>
      <c r="N21" s="58" t="b">
        <v>1</v>
      </c>
    </row>
    <row r="22" spans="2:14" ht="15.75" customHeight="1" x14ac:dyDescent="0.25">
      <c r="B22" s="14"/>
      <c r="C22" s="50" t="s">
        <v>103</v>
      </c>
      <c r="D22" s="79" t="s">
        <v>37</v>
      </c>
      <c r="E22" s="17" t="s">
        <v>53</v>
      </c>
      <c r="F22" s="54" t="s">
        <v>17</v>
      </c>
      <c r="G22" s="54" t="s">
        <v>41</v>
      </c>
      <c r="H22" s="82">
        <v>500000</v>
      </c>
      <c r="I22" s="48">
        <v>0</v>
      </c>
      <c r="J22" s="19">
        <f t="shared" si="1"/>
        <v>500000</v>
      </c>
      <c r="K22" s="19"/>
      <c r="L22" s="51"/>
      <c r="M22" s="89"/>
      <c r="N22" s="58" t="b">
        <v>1</v>
      </c>
    </row>
    <row r="23" spans="2:14" ht="15" x14ac:dyDescent="0.25">
      <c r="B23" s="14">
        <v>46004</v>
      </c>
      <c r="C23" s="50" t="s">
        <v>127</v>
      </c>
      <c r="D23" s="79" t="s">
        <v>13</v>
      </c>
      <c r="E23" s="17"/>
      <c r="F23" s="54" t="s">
        <v>17</v>
      </c>
      <c r="G23" s="54" t="s">
        <v>15</v>
      </c>
      <c r="H23" s="82">
        <v>500000</v>
      </c>
      <c r="I23" s="48">
        <v>0</v>
      </c>
      <c r="J23" s="19">
        <f t="shared" si="1"/>
        <v>500000</v>
      </c>
      <c r="K23" s="19"/>
      <c r="L23" s="51"/>
      <c r="M23" s="89"/>
      <c r="N23" s="58" t="b">
        <v>1</v>
      </c>
    </row>
    <row r="24" spans="2:14" ht="15" x14ac:dyDescent="0.25">
      <c r="B24" s="14"/>
      <c r="C24" s="50" t="s">
        <v>115</v>
      </c>
      <c r="D24" s="79" t="s">
        <v>37</v>
      </c>
      <c r="E24" s="17" t="s">
        <v>49</v>
      </c>
      <c r="F24" s="54"/>
      <c r="G24" s="54" t="s">
        <v>41</v>
      </c>
      <c r="H24" s="82">
        <v>650000</v>
      </c>
      <c r="I24" s="48">
        <v>0</v>
      </c>
      <c r="J24" s="19">
        <f t="shared" si="1"/>
        <v>650000</v>
      </c>
      <c r="K24" s="19"/>
      <c r="L24" s="51"/>
      <c r="M24" s="89"/>
      <c r="N24" s="58" t="b">
        <v>1</v>
      </c>
    </row>
    <row r="25" spans="2:14" ht="15" x14ac:dyDescent="0.25">
      <c r="B25" s="14">
        <v>46008</v>
      </c>
      <c r="C25" s="50" t="s">
        <v>143</v>
      </c>
      <c r="D25" s="79" t="s">
        <v>16</v>
      </c>
      <c r="E25" s="17"/>
      <c r="F25" s="54"/>
      <c r="G25" s="54" t="s">
        <v>15</v>
      </c>
      <c r="H25" s="82">
        <v>150000</v>
      </c>
      <c r="I25" s="48">
        <v>0</v>
      </c>
      <c r="J25" s="19">
        <f t="shared" si="1"/>
        <v>150000</v>
      </c>
      <c r="K25" s="90">
        <v>50000</v>
      </c>
      <c r="L25" s="51"/>
      <c r="M25" s="89"/>
      <c r="N25" s="58" t="b">
        <v>1</v>
      </c>
    </row>
    <row r="26" spans="2:14" ht="15" x14ac:dyDescent="0.25">
      <c r="B26" s="14">
        <v>46009</v>
      </c>
      <c r="C26" s="50" t="s">
        <v>110</v>
      </c>
      <c r="D26" s="79" t="s">
        <v>37</v>
      </c>
      <c r="E26" s="17" t="s">
        <v>69</v>
      </c>
      <c r="F26" s="54"/>
      <c r="G26" s="54" t="s">
        <v>15</v>
      </c>
      <c r="H26" s="82">
        <v>650000</v>
      </c>
      <c r="I26" s="48">
        <v>0</v>
      </c>
      <c r="J26" s="19">
        <f t="shared" si="1"/>
        <v>650000</v>
      </c>
      <c r="K26" s="19"/>
      <c r="L26" s="51"/>
      <c r="M26" s="89"/>
      <c r="N26" s="58" t="b">
        <v>1</v>
      </c>
    </row>
    <row r="27" spans="2:14" ht="15" x14ac:dyDescent="0.25">
      <c r="B27" s="14"/>
      <c r="C27" s="50" t="s">
        <v>113</v>
      </c>
      <c r="D27" s="79" t="s">
        <v>37</v>
      </c>
      <c r="E27" s="17" t="s">
        <v>144</v>
      </c>
      <c r="F27" s="63"/>
      <c r="G27" s="55" t="s">
        <v>41</v>
      </c>
      <c r="H27" s="56">
        <v>650000</v>
      </c>
      <c r="I27" s="48">
        <v>0</v>
      </c>
      <c r="J27" s="19">
        <f t="shared" si="1"/>
        <v>650000</v>
      </c>
      <c r="K27" s="21"/>
      <c r="L27" s="51"/>
      <c r="M27" s="89"/>
      <c r="N27" s="58" t="b">
        <v>1</v>
      </c>
    </row>
    <row r="28" spans="2:14" ht="15" x14ac:dyDescent="0.25">
      <c r="B28" s="14">
        <v>46010</v>
      </c>
      <c r="C28" s="59" t="s">
        <v>39</v>
      </c>
      <c r="D28" s="23" t="s">
        <v>56</v>
      </c>
      <c r="E28" s="24"/>
      <c r="F28" s="25"/>
      <c r="G28" s="24" t="s">
        <v>130</v>
      </c>
      <c r="H28" s="26"/>
      <c r="I28" s="27"/>
      <c r="J28" s="28"/>
      <c r="K28" s="28"/>
      <c r="L28" s="29">
        <v>416250</v>
      </c>
      <c r="M28" s="29">
        <v>2500</v>
      </c>
      <c r="N28" s="29"/>
    </row>
    <row r="29" spans="2:14" ht="15" x14ac:dyDescent="0.25">
      <c r="B29" s="14"/>
      <c r="C29" s="59" t="s">
        <v>18</v>
      </c>
      <c r="D29" s="23" t="s">
        <v>56</v>
      </c>
      <c r="E29" s="24"/>
      <c r="F29" s="25"/>
      <c r="G29" s="24" t="s">
        <v>130</v>
      </c>
      <c r="H29" s="26"/>
      <c r="I29" s="27"/>
      <c r="J29" s="28"/>
      <c r="K29" s="28"/>
      <c r="L29" s="29">
        <v>1469527</v>
      </c>
      <c r="M29" s="29">
        <v>3000</v>
      </c>
      <c r="N29" s="29"/>
    </row>
    <row r="30" spans="2:14" ht="15" x14ac:dyDescent="0.25">
      <c r="B30" s="14">
        <v>46012</v>
      </c>
      <c r="C30" s="50" t="s">
        <v>145</v>
      </c>
      <c r="D30" s="79" t="s">
        <v>16</v>
      </c>
      <c r="E30" s="17"/>
      <c r="F30" s="54"/>
      <c r="G30" s="54" t="s">
        <v>146</v>
      </c>
      <c r="H30" s="82">
        <v>150000</v>
      </c>
      <c r="I30" s="48">
        <v>0</v>
      </c>
      <c r="J30" s="19">
        <f>SUM(H30:I30)</f>
        <v>150000</v>
      </c>
      <c r="K30" s="90">
        <v>50000</v>
      </c>
      <c r="L30" s="51"/>
      <c r="M30" s="89"/>
      <c r="N30" s="58" t="b">
        <v>0</v>
      </c>
    </row>
    <row r="31" spans="2:14" ht="15" x14ac:dyDescent="0.25">
      <c r="B31" s="14">
        <v>46013</v>
      </c>
      <c r="C31" s="50" t="s">
        <v>147</v>
      </c>
      <c r="D31" s="79" t="s">
        <v>16</v>
      </c>
      <c r="E31" s="17"/>
      <c r="F31" s="54"/>
      <c r="G31" s="54" t="s">
        <v>15</v>
      </c>
      <c r="H31" s="82">
        <v>150000</v>
      </c>
      <c r="I31" s="48">
        <v>0</v>
      </c>
      <c r="J31" s="19">
        <f>SUM(H31:I31)</f>
        <v>150000</v>
      </c>
      <c r="K31" s="90">
        <v>50000</v>
      </c>
      <c r="L31" s="51"/>
      <c r="M31" s="89"/>
      <c r="N31" s="58" t="b">
        <v>1</v>
      </c>
    </row>
    <row r="32" spans="2:14" ht="15" x14ac:dyDescent="0.25">
      <c r="B32" s="14"/>
      <c r="C32" s="59" t="s">
        <v>64</v>
      </c>
      <c r="D32" s="23" t="s">
        <v>56</v>
      </c>
      <c r="E32" s="24"/>
      <c r="F32" s="25"/>
      <c r="G32" s="24" t="s">
        <v>19</v>
      </c>
      <c r="H32" s="26"/>
      <c r="I32" s="27"/>
      <c r="J32" s="28"/>
      <c r="K32" s="28"/>
      <c r="L32" s="29">
        <v>500000</v>
      </c>
      <c r="M32" s="29">
        <v>6500</v>
      </c>
      <c r="N32" s="30"/>
    </row>
    <row r="33" spans="2:14" ht="15" x14ac:dyDescent="0.25">
      <c r="B33" s="14"/>
      <c r="C33" s="59" t="s">
        <v>64</v>
      </c>
      <c r="D33" s="23" t="s">
        <v>56</v>
      </c>
      <c r="E33" s="24"/>
      <c r="F33" s="25"/>
      <c r="G33" s="24" t="s">
        <v>19</v>
      </c>
      <c r="H33" s="26"/>
      <c r="I33" s="27"/>
      <c r="J33" s="28"/>
      <c r="K33" s="28"/>
      <c r="L33" s="29">
        <v>500000</v>
      </c>
      <c r="M33" s="30"/>
      <c r="N33" s="30"/>
    </row>
    <row r="34" spans="2:14" ht="15" x14ac:dyDescent="0.25">
      <c r="B34" s="14">
        <v>46014</v>
      </c>
      <c r="C34" s="50" t="s">
        <v>116</v>
      </c>
      <c r="D34" s="79" t="s">
        <v>37</v>
      </c>
      <c r="E34" s="17" t="s">
        <v>88</v>
      </c>
      <c r="F34" s="54"/>
      <c r="G34" s="54" t="s">
        <v>41</v>
      </c>
      <c r="H34" s="82">
        <v>650000</v>
      </c>
      <c r="I34" s="48">
        <v>0</v>
      </c>
      <c r="J34" s="19">
        <f t="shared" ref="J34:J41" si="2">SUM(H34:I34)</f>
        <v>650000</v>
      </c>
      <c r="K34" s="19"/>
      <c r="L34" s="51"/>
      <c r="M34" s="89"/>
      <c r="N34" s="58" t="b">
        <v>1</v>
      </c>
    </row>
    <row r="35" spans="2:14" ht="15" x14ac:dyDescent="0.25">
      <c r="B35" s="14"/>
      <c r="C35" s="50" t="s">
        <v>111</v>
      </c>
      <c r="D35" s="79" t="s">
        <v>37</v>
      </c>
      <c r="E35" s="17" t="s">
        <v>66</v>
      </c>
      <c r="F35" s="54"/>
      <c r="G35" s="54" t="s">
        <v>41</v>
      </c>
      <c r="H35" s="82">
        <v>650000</v>
      </c>
      <c r="I35" s="48">
        <v>0</v>
      </c>
      <c r="J35" s="19">
        <f t="shared" si="2"/>
        <v>650000</v>
      </c>
      <c r="K35" s="19"/>
      <c r="L35" s="51"/>
      <c r="M35" s="89"/>
      <c r="N35" s="58" t="b">
        <v>1</v>
      </c>
    </row>
    <row r="36" spans="2:14" ht="15" x14ac:dyDescent="0.25">
      <c r="B36" s="14">
        <v>46015</v>
      </c>
      <c r="C36" s="50" t="s">
        <v>105</v>
      </c>
      <c r="D36" s="79" t="s">
        <v>37</v>
      </c>
      <c r="E36" s="17" t="s">
        <v>98</v>
      </c>
      <c r="F36" s="54"/>
      <c r="G36" s="54" t="s">
        <v>41</v>
      </c>
      <c r="H36" s="82">
        <v>650000</v>
      </c>
      <c r="I36" s="48">
        <v>0</v>
      </c>
      <c r="J36" s="19">
        <f t="shared" si="2"/>
        <v>650000</v>
      </c>
      <c r="K36" s="19"/>
      <c r="L36" s="51"/>
      <c r="M36" s="89"/>
      <c r="N36" s="58" t="b">
        <v>1</v>
      </c>
    </row>
    <row r="37" spans="2:14" ht="15" x14ac:dyDescent="0.25">
      <c r="B37" s="14">
        <v>46020</v>
      </c>
      <c r="C37" s="50" t="s">
        <v>148</v>
      </c>
      <c r="D37" s="79" t="s">
        <v>16</v>
      </c>
      <c r="E37" s="17"/>
      <c r="F37" s="54"/>
      <c r="G37" s="54" t="s">
        <v>15</v>
      </c>
      <c r="H37" s="82">
        <v>150000</v>
      </c>
      <c r="I37" s="48">
        <v>0</v>
      </c>
      <c r="J37" s="19">
        <f t="shared" si="2"/>
        <v>150000</v>
      </c>
      <c r="K37" s="90">
        <v>50000</v>
      </c>
      <c r="L37" s="51"/>
      <c r="M37" s="89"/>
      <c r="N37" s="58" t="b">
        <v>1</v>
      </c>
    </row>
    <row r="38" spans="2:14" ht="15" x14ac:dyDescent="0.25">
      <c r="B38" s="14"/>
      <c r="C38" s="50" t="s">
        <v>102</v>
      </c>
      <c r="D38" s="79" t="s">
        <v>37</v>
      </c>
      <c r="E38" s="17" t="s">
        <v>53</v>
      </c>
      <c r="F38" s="54"/>
      <c r="G38" s="54" t="s">
        <v>41</v>
      </c>
      <c r="H38" s="82">
        <v>750000</v>
      </c>
      <c r="I38" s="48">
        <v>0</v>
      </c>
      <c r="J38" s="19">
        <f t="shared" si="2"/>
        <v>750000</v>
      </c>
      <c r="K38" s="19"/>
      <c r="L38" s="51"/>
      <c r="M38" s="89"/>
      <c r="N38" s="58" t="b">
        <v>1</v>
      </c>
    </row>
    <row r="39" spans="2:14" ht="15" x14ac:dyDescent="0.25">
      <c r="B39" s="14">
        <v>46021</v>
      </c>
      <c r="C39" s="50" t="s">
        <v>149</v>
      </c>
      <c r="D39" s="79" t="s">
        <v>16</v>
      </c>
      <c r="E39" s="17"/>
      <c r="F39" s="54"/>
      <c r="G39" s="54" t="s">
        <v>15</v>
      </c>
      <c r="H39" s="82">
        <v>150000</v>
      </c>
      <c r="I39" s="48">
        <v>0</v>
      </c>
      <c r="J39" s="19">
        <f t="shared" si="2"/>
        <v>150000</v>
      </c>
      <c r="K39" s="90">
        <v>50000</v>
      </c>
      <c r="L39" s="51"/>
      <c r="M39" s="89"/>
      <c r="N39" s="58" t="b">
        <v>1</v>
      </c>
    </row>
    <row r="40" spans="2:14" ht="15" x14ac:dyDescent="0.25">
      <c r="B40" s="14">
        <v>46022</v>
      </c>
      <c r="C40" s="50" t="s">
        <v>91</v>
      </c>
      <c r="D40" s="79" t="s">
        <v>37</v>
      </c>
      <c r="E40" s="17" t="s">
        <v>53</v>
      </c>
      <c r="F40" s="54"/>
      <c r="G40" s="54" t="s">
        <v>41</v>
      </c>
      <c r="H40" s="82">
        <v>750000</v>
      </c>
      <c r="I40" s="48">
        <v>0</v>
      </c>
      <c r="J40" s="19">
        <f t="shared" si="2"/>
        <v>750000</v>
      </c>
      <c r="K40" s="19"/>
      <c r="L40" s="51"/>
      <c r="M40" s="89"/>
      <c r="N40" s="58" t="b">
        <v>1</v>
      </c>
    </row>
    <row r="41" spans="2:14" ht="15" x14ac:dyDescent="0.25">
      <c r="B41" s="14"/>
      <c r="C41" s="50" t="s">
        <v>150</v>
      </c>
      <c r="D41" s="79" t="s">
        <v>37</v>
      </c>
      <c r="E41" s="17" t="s">
        <v>88</v>
      </c>
      <c r="F41" s="54"/>
      <c r="G41" s="54" t="s">
        <v>15</v>
      </c>
      <c r="H41" s="82">
        <v>650000</v>
      </c>
      <c r="I41" s="48">
        <v>0</v>
      </c>
      <c r="J41" s="19">
        <f t="shared" si="2"/>
        <v>650000</v>
      </c>
      <c r="K41" s="19"/>
      <c r="L41" s="51"/>
      <c r="M41" s="89"/>
      <c r="N41" s="58" t="b">
        <v>1</v>
      </c>
    </row>
    <row r="42" spans="2:14" ht="15" x14ac:dyDescent="0.25">
      <c r="B42" s="65"/>
      <c r="C42" s="22"/>
      <c r="D42" s="23"/>
      <c r="E42" s="76"/>
      <c r="F42" s="77"/>
      <c r="G42" s="24"/>
      <c r="H42" s="78"/>
      <c r="I42" s="27"/>
      <c r="J42" s="28"/>
      <c r="K42" s="28"/>
      <c r="L42" s="29"/>
      <c r="M42" s="46"/>
      <c r="N42" s="30"/>
    </row>
    <row r="43" spans="2:14" ht="15" x14ac:dyDescent="0.25">
      <c r="B43" s="196" t="s">
        <v>20</v>
      </c>
      <c r="C43" s="184"/>
      <c r="D43" s="185"/>
      <c r="E43" s="197" t="s">
        <v>21</v>
      </c>
      <c r="F43" s="184"/>
      <c r="G43" s="185"/>
    </row>
    <row r="44" spans="2:14" ht="15" x14ac:dyDescent="0.25">
      <c r="B44" s="198" t="s">
        <v>22</v>
      </c>
      <c r="C44" s="199"/>
      <c r="D44" s="49">
        <f>SUMIF(D7:D42,D10,J7:J70)</f>
        <v>16075000</v>
      </c>
      <c r="E44" s="200" t="s">
        <v>131</v>
      </c>
      <c r="F44" s="201"/>
      <c r="G44" s="32"/>
    </row>
    <row r="45" spans="2:14" ht="15" x14ac:dyDescent="0.25">
      <c r="B45" s="191" t="s">
        <v>24</v>
      </c>
      <c r="C45" s="192"/>
      <c r="D45" s="91">
        <f>SUMIF(D7:D42,D23,J7:J59)</f>
        <v>500000</v>
      </c>
      <c r="E45" s="191" t="s">
        <v>25</v>
      </c>
      <c r="F45" s="192"/>
      <c r="G45" s="34"/>
    </row>
    <row r="46" spans="2:14" ht="15" x14ac:dyDescent="0.25">
      <c r="B46" s="191" t="s">
        <v>26</v>
      </c>
      <c r="C46" s="192"/>
      <c r="D46" s="35">
        <f>SUMIF(D7:D42,D25,J7:J60)</f>
        <v>750000</v>
      </c>
      <c r="E46" s="200" t="s">
        <v>23</v>
      </c>
      <c r="F46" s="201"/>
      <c r="G46" s="32">
        <f>SUMIF(D7:D42,D28,L7:L60)</f>
        <v>2885777</v>
      </c>
    </row>
    <row r="47" spans="2:14" ht="15" x14ac:dyDescent="0.25">
      <c r="B47" s="191" t="s">
        <v>28</v>
      </c>
      <c r="C47" s="192"/>
      <c r="D47" s="37">
        <v>0</v>
      </c>
      <c r="E47" s="191" t="s">
        <v>27</v>
      </c>
      <c r="F47" s="192"/>
      <c r="G47" s="36">
        <v>24510000</v>
      </c>
    </row>
    <row r="48" spans="2:14" ht="15" x14ac:dyDescent="0.25">
      <c r="B48" s="191" t="s">
        <v>151</v>
      </c>
      <c r="C48" s="192"/>
      <c r="D48" s="37">
        <f>SUMIF(D7:D42,D21,J7:J63)</f>
        <v>25000</v>
      </c>
      <c r="E48" s="205"/>
      <c r="F48" s="202"/>
      <c r="G48" s="38"/>
    </row>
    <row r="49" spans="2:7" ht="15" x14ac:dyDescent="0.25">
      <c r="B49" s="207" t="s">
        <v>44</v>
      </c>
      <c r="C49" s="208"/>
      <c r="D49" s="74">
        <v>21572529</v>
      </c>
      <c r="E49" s="205"/>
      <c r="F49" s="202"/>
      <c r="G49" s="38"/>
    </row>
    <row r="50" spans="2:7" ht="15" x14ac:dyDescent="0.25">
      <c r="B50" s="209" t="s">
        <v>29</v>
      </c>
      <c r="C50" s="210"/>
      <c r="D50" s="39">
        <f>SUM(D44:D48)</f>
        <v>17350000</v>
      </c>
      <c r="E50" s="193" t="s">
        <v>30</v>
      </c>
      <c r="F50" s="185"/>
      <c r="G50" s="40">
        <f>SUM(G45:G47)</f>
        <v>27395777</v>
      </c>
    </row>
    <row r="51" spans="2:7" ht="15" x14ac:dyDescent="0.25">
      <c r="B51" s="175" t="s">
        <v>31</v>
      </c>
      <c r="C51" s="176"/>
      <c r="D51" s="176"/>
      <c r="E51" s="176"/>
      <c r="F51" s="176"/>
      <c r="G51" s="177"/>
    </row>
    <row r="52" spans="2:7" ht="12.75" x14ac:dyDescent="0.2">
      <c r="B52" s="186" t="s">
        <v>152</v>
      </c>
      <c r="C52" s="179"/>
      <c r="D52" s="187">
        <v>50000000</v>
      </c>
      <c r="E52" s="176"/>
      <c r="F52" s="176"/>
      <c r="G52" s="177"/>
    </row>
    <row r="53" spans="2:7" ht="15" x14ac:dyDescent="0.25">
      <c r="B53" s="175" t="s">
        <v>32</v>
      </c>
      <c r="C53" s="176"/>
      <c r="D53" s="176"/>
      <c r="E53" s="176"/>
      <c r="F53" s="176"/>
      <c r="G53" s="177"/>
    </row>
    <row r="54" spans="2:7" ht="15" x14ac:dyDescent="0.25">
      <c r="B54" s="188" t="s">
        <v>153</v>
      </c>
      <c r="C54" s="179"/>
      <c r="D54" s="189">
        <f>SUM(M7:M69)</f>
        <v>12000</v>
      </c>
      <c r="E54" s="176"/>
      <c r="F54" s="176"/>
      <c r="G54" s="177"/>
    </row>
    <row r="55" spans="2:7" ht="15" x14ac:dyDescent="0.25">
      <c r="B55" s="205" t="s">
        <v>154</v>
      </c>
      <c r="C55" s="202"/>
      <c r="D55" s="206">
        <v>4000000</v>
      </c>
      <c r="E55" s="203"/>
      <c r="F55" s="203"/>
      <c r="G55" s="204"/>
    </row>
    <row r="56" spans="2:7" ht="15" x14ac:dyDescent="0.25">
      <c r="B56" s="205" t="s">
        <v>141</v>
      </c>
      <c r="C56" s="202"/>
      <c r="D56" s="206">
        <v>1200000</v>
      </c>
      <c r="E56" s="203"/>
      <c r="F56" s="203"/>
      <c r="G56" s="204"/>
    </row>
    <row r="57" spans="2:7" ht="15" x14ac:dyDescent="0.25">
      <c r="B57" s="215" t="s">
        <v>34</v>
      </c>
      <c r="C57" s="182"/>
      <c r="D57" s="213">
        <f>SUM(D54:G56)</f>
        <v>5212000</v>
      </c>
      <c r="E57" s="184"/>
      <c r="F57" s="184"/>
      <c r="G57" s="185"/>
    </row>
    <row r="58" spans="2:7" ht="15" x14ac:dyDescent="0.25">
      <c r="B58" s="214"/>
      <c r="C58" s="176"/>
      <c r="D58" s="176"/>
      <c r="E58" s="176"/>
      <c r="F58" s="176"/>
      <c r="G58" s="177"/>
    </row>
    <row r="59" spans="2:7" ht="15" x14ac:dyDescent="0.25">
      <c r="B59" s="178" t="s">
        <v>45</v>
      </c>
      <c r="C59" s="179"/>
      <c r="D59" s="190" t="e">
        <f>#REF!</f>
        <v>#REF!</v>
      </c>
      <c r="E59" s="176"/>
      <c r="F59" s="176"/>
      <c r="G59" s="177"/>
    </row>
    <row r="60" spans="2:7" ht="15" x14ac:dyDescent="0.25">
      <c r="B60" s="178" t="s">
        <v>33</v>
      </c>
      <c r="C60" s="179"/>
      <c r="D60" s="180">
        <f>D52</f>
        <v>50000000</v>
      </c>
      <c r="E60" s="176"/>
      <c r="F60" s="176"/>
      <c r="G60" s="177"/>
    </row>
    <row r="61" spans="2:7" ht="15" x14ac:dyDescent="0.25">
      <c r="B61" s="42" t="s">
        <v>62</v>
      </c>
      <c r="C61" s="43"/>
      <c r="D61" s="180">
        <f>D57</f>
        <v>5212000</v>
      </c>
      <c r="E61" s="176"/>
      <c r="F61" s="176"/>
      <c r="G61" s="177"/>
    </row>
    <row r="62" spans="2:7" ht="15" x14ac:dyDescent="0.25">
      <c r="B62" s="181" t="s">
        <v>35</v>
      </c>
      <c r="C62" s="182"/>
      <c r="D62" s="183" t="e">
        <f>(D59+D60-D61)</f>
        <v>#REF!</v>
      </c>
      <c r="E62" s="184"/>
      <c r="F62" s="184"/>
      <c r="G62" s="185"/>
    </row>
  </sheetData>
  <mergeCells count="38">
    <mergeCell ref="L5:M5"/>
    <mergeCell ref="N5:N6"/>
    <mergeCell ref="B43:D43"/>
    <mergeCell ref="E43:G43"/>
    <mergeCell ref="B44:C44"/>
    <mergeCell ref="E44:F44"/>
    <mergeCell ref="E45:F45"/>
    <mergeCell ref="E48:F48"/>
    <mergeCell ref="E49:F49"/>
    <mergeCell ref="B45:C45"/>
    <mergeCell ref="B46:C46"/>
    <mergeCell ref="E46:F46"/>
    <mergeCell ref="B47:C47"/>
    <mergeCell ref="E47:F47"/>
    <mergeCell ref="B48:C48"/>
    <mergeCell ref="B49:C49"/>
    <mergeCell ref="B60:C60"/>
    <mergeCell ref="B62:C62"/>
    <mergeCell ref="D55:G55"/>
    <mergeCell ref="D56:G56"/>
    <mergeCell ref="D57:G57"/>
    <mergeCell ref="B58:G58"/>
    <mergeCell ref="D59:G59"/>
    <mergeCell ref="D60:G60"/>
    <mergeCell ref="D61:G61"/>
    <mergeCell ref="D62:G62"/>
    <mergeCell ref="B55:C55"/>
    <mergeCell ref="B56:C56"/>
    <mergeCell ref="B57:C57"/>
    <mergeCell ref="B59:C59"/>
    <mergeCell ref="B53:G53"/>
    <mergeCell ref="D54:G54"/>
    <mergeCell ref="B50:C50"/>
    <mergeCell ref="E50:F50"/>
    <mergeCell ref="B51:G51"/>
    <mergeCell ref="B52:C52"/>
    <mergeCell ref="D52:G52"/>
    <mergeCell ref="B54:C54"/>
  </mergeCells>
  <dataValidations count="4">
    <dataValidation type="list" allowBlank="1" sqref="G32:G33" xr:uid="{00000000-0002-0000-1600-000000000000}">
      <formula1>"KAS,BCA,BRI,BNI,BNI CV,BNI PSU,GOPAY,BNI VA,PUSAT,KAS AKBID"</formula1>
    </dataValidation>
    <dataValidation type="list" allowBlank="1" sqref="D7:D19 D21:D27 D30:D31 D34:D41" xr:uid="{00000000-0002-0000-1600-000001000000}">
      <formula1>"Pendaftaran,Herregistrasi,Konversi,Angsuran,KRS,Martikulasi,Biaya Cetak,Biaya Cuti,Operasional,Atribut,SGS,Dana Dinas,Seragam,Biaya Praktik"</formula1>
    </dataValidation>
    <dataValidation type="list" allowBlank="1" sqref="G7:G31 G34:G42" xr:uid="{00000000-0002-0000-1600-000002000000}">
      <formula1>"TUNAI,BNI CV,GOPAY,BNI VA,PUSAT,KAS AKBID,BNI AKBID"</formula1>
    </dataValidation>
    <dataValidation type="list" allowBlank="1" sqref="D20 D28:D29 D32:D33 D42" xr:uid="{00000000-0002-0000-16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8905-816A-4690-B955-3DE702CDAE9D}">
  <dimension ref="A3:C85"/>
  <sheetViews>
    <sheetView topLeftCell="A4" workbookViewId="0">
      <selection activeCell="B28" sqref="B28:C28"/>
    </sheetView>
  </sheetViews>
  <sheetFormatPr defaultRowHeight="12.75" x14ac:dyDescent="0.2"/>
  <cols>
    <col min="1" max="1" width="58.5703125" bestFit="1" customWidth="1"/>
    <col min="2" max="2" width="16.7109375" bestFit="1" customWidth="1"/>
  </cols>
  <sheetData>
    <row r="3" spans="1:3" x14ac:dyDescent="0.2">
      <c r="A3" s="170" t="s">
        <v>278</v>
      </c>
      <c r="B3" t="s">
        <v>280</v>
      </c>
    </row>
    <row r="4" spans="1:3" x14ac:dyDescent="0.2">
      <c r="A4" s="171" t="s">
        <v>37</v>
      </c>
      <c r="B4" s="172">
        <v>21025000</v>
      </c>
    </row>
    <row r="5" spans="1:3" x14ac:dyDescent="0.2">
      <c r="A5" s="173" t="s">
        <v>113</v>
      </c>
      <c r="B5" s="172">
        <v>650000</v>
      </c>
      <c r="C5" s="219" t="s">
        <v>282</v>
      </c>
    </row>
    <row r="6" spans="1:3" x14ac:dyDescent="0.2">
      <c r="A6" s="173" t="s">
        <v>118</v>
      </c>
      <c r="B6" s="172">
        <v>650000</v>
      </c>
      <c r="C6" s="219" t="s">
        <v>282</v>
      </c>
    </row>
    <row r="7" spans="1:3" x14ac:dyDescent="0.2">
      <c r="A7" s="173" t="s">
        <v>95</v>
      </c>
      <c r="B7" s="172">
        <v>1300000</v>
      </c>
      <c r="C7" s="219" t="s">
        <v>282</v>
      </c>
    </row>
    <row r="8" spans="1:3" x14ac:dyDescent="0.2">
      <c r="A8" s="173" t="s">
        <v>91</v>
      </c>
      <c r="B8" s="172">
        <v>2250000</v>
      </c>
      <c r="C8" s="219" t="s">
        <v>289</v>
      </c>
    </row>
    <row r="9" spans="1:3" x14ac:dyDescent="0.2">
      <c r="A9" s="173" t="s">
        <v>94</v>
      </c>
      <c r="B9" s="172">
        <v>750000</v>
      </c>
      <c r="C9" s="219" t="s">
        <v>282</v>
      </c>
    </row>
    <row r="10" spans="1:3" x14ac:dyDescent="0.2">
      <c r="A10" s="173" t="s">
        <v>119</v>
      </c>
      <c r="B10" s="172">
        <v>675000</v>
      </c>
      <c r="C10" s="219" t="s">
        <v>282</v>
      </c>
    </row>
    <row r="11" spans="1:3" x14ac:dyDescent="0.2">
      <c r="A11" s="173" t="s">
        <v>225</v>
      </c>
      <c r="B11" s="172">
        <v>1000000</v>
      </c>
      <c r="C11" s="219" t="s">
        <v>290</v>
      </c>
    </row>
    <row r="12" spans="1:3" x14ac:dyDescent="0.2">
      <c r="A12" s="173" t="s">
        <v>97</v>
      </c>
      <c r="B12" s="172">
        <v>650000</v>
      </c>
      <c r="C12" s="219" t="s">
        <v>282</v>
      </c>
    </row>
    <row r="13" spans="1:3" x14ac:dyDescent="0.2">
      <c r="A13" s="173" t="s">
        <v>101</v>
      </c>
      <c r="B13" s="172">
        <v>1950000</v>
      </c>
      <c r="C13" s="219" t="s">
        <v>282</v>
      </c>
    </row>
    <row r="14" spans="1:3" x14ac:dyDescent="0.2">
      <c r="A14" s="173" t="s">
        <v>120</v>
      </c>
      <c r="B14" s="172">
        <v>1500000</v>
      </c>
      <c r="C14" s="219" t="s">
        <v>282</v>
      </c>
    </row>
    <row r="15" spans="1:3" x14ac:dyDescent="0.2">
      <c r="A15" s="173" t="s">
        <v>158</v>
      </c>
      <c r="B15" s="172">
        <v>750000</v>
      </c>
      <c r="C15" s="219" t="s">
        <v>282</v>
      </c>
    </row>
    <row r="16" spans="1:3" x14ac:dyDescent="0.2">
      <c r="A16" s="173" t="s">
        <v>121</v>
      </c>
      <c r="B16" s="172">
        <v>650000</v>
      </c>
      <c r="C16" s="219" t="s">
        <v>282</v>
      </c>
    </row>
    <row r="17" spans="1:3" x14ac:dyDescent="0.2">
      <c r="A17" s="173" t="s">
        <v>115</v>
      </c>
      <c r="B17" s="172">
        <v>1300000</v>
      </c>
      <c r="C17" s="219" t="s">
        <v>282</v>
      </c>
    </row>
    <row r="18" spans="1:3" x14ac:dyDescent="0.2">
      <c r="A18" s="173" t="s">
        <v>99</v>
      </c>
      <c r="B18" s="172">
        <v>650000</v>
      </c>
      <c r="C18" s="219" t="s">
        <v>282</v>
      </c>
    </row>
    <row r="19" spans="1:3" x14ac:dyDescent="0.2">
      <c r="A19" s="173" t="s">
        <v>219</v>
      </c>
      <c r="B19" s="172">
        <v>2850000</v>
      </c>
      <c r="C19" s="219" t="s">
        <v>290</v>
      </c>
    </row>
    <row r="20" spans="1:3" x14ac:dyDescent="0.2">
      <c r="A20" s="173" t="s">
        <v>103</v>
      </c>
      <c r="B20" s="172">
        <v>750000</v>
      </c>
      <c r="C20" s="219" t="s">
        <v>282</v>
      </c>
    </row>
    <row r="21" spans="1:3" x14ac:dyDescent="0.2">
      <c r="A21" s="173" t="s">
        <v>102</v>
      </c>
      <c r="B21" s="172">
        <v>750000</v>
      </c>
      <c r="C21" s="219" t="s">
        <v>282</v>
      </c>
    </row>
    <row r="22" spans="1:3" x14ac:dyDescent="0.2">
      <c r="A22" s="173" t="s">
        <v>108</v>
      </c>
      <c r="B22" s="172">
        <v>1300000</v>
      </c>
      <c r="C22" s="219" t="s">
        <v>282</v>
      </c>
    </row>
    <row r="23" spans="1:3" x14ac:dyDescent="0.2">
      <c r="A23" s="173" t="s">
        <v>96</v>
      </c>
      <c r="B23" s="172">
        <v>650000</v>
      </c>
      <c r="C23" s="219" t="s">
        <v>282</v>
      </c>
    </row>
    <row r="24" spans="1:3" x14ac:dyDescent="0.2">
      <c r="A24" s="171" t="s">
        <v>164</v>
      </c>
      <c r="B24" s="172">
        <v>1000000</v>
      </c>
    </row>
    <row r="25" spans="1:3" x14ac:dyDescent="0.2">
      <c r="A25" s="173" t="s">
        <v>163</v>
      </c>
      <c r="B25" s="172">
        <v>750000</v>
      </c>
    </row>
    <row r="26" spans="1:3" x14ac:dyDescent="0.2">
      <c r="A26" s="173" t="s">
        <v>97</v>
      </c>
      <c r="B26" s="172">
        <v>250000</v>
      </c>
    </row>
    <row r="27" spans="1:3" x14ac:dyDescent="0.2">
      <c r="A27" s="171" t="s">
        <v>51</v>
      </c>
      <c r="B27" s="172">
        <v>7800000</v>
      </c>
    </row>
    <row r="28" spans="1:3" x14ac:dyDescent="0.2">
      <c r="A28" s="173" t="s">
        <v>91</v>
      </c>
      <c r="B28" s="172">
        <v>200000</v>
      </c>
    </row>
    <row r="29" spans="1:3" x14ac:dyDescent="0.2">
      <c r="A29" s="173" t="s">
        <v>94</v>
      </c>
      <c r="B29" s="172">
        <v>200000</v>
      </c>
    </row>
    <row r="30" spans="1:3" x14ac:dyDescent="0.2">
      <c r="A30" s="173" t="s">
        <v>119</v>
      </c>
      <c r="B30" s="172">
        <v>200000</v>
      </c>
    </row>
    <row r="31" spans="1:3" x14ac:dyDescent="0.2">
      <c r="A31" s="173" t="s">
        <v>121</v>
      </c>
      <c r="B31" s="172">
        <v>1000000</v>
      </c>
    </row>
    <row r="32" spans="1:3" x14ac:dyDescent="0.2">
      <c r="A32" s="173" t="s">
        <v>115</v>
      </c>
      <c r="B32" s="172">
        <v>3000000</v>
      </c>
    </row>
    <row r="33" spans="1:2" x14ac:dyDescent="0.2">
      <c r="A33" s="173" t="s">
        <v>102</v>
      </c>
      <c r="B33" s="172">
        <v>200000</v>
      </c>
    </row>
    <row r="34" spans="1:2" x14ac:dyDescent="0.2">
      <c r="A34" s="173" t="s">
        <v>96</v>
      </c>
      <c r="B34" s="172">
        <v>3000000</v>
      </c>
    </row>
    <row r="35" spans="1:2" x14ac:dyDescent="0.2">
      <c r="A35" s="171" t="s">
        <v>13</v>
      </c>
      <c r="B35" s="172">
        <v>750000</v>
      </c>
    </row>
    <row r="36" spans="1:2" x14ac:dyDescent="0.2">
      <c r="A36" s="173" t="s">
        <v>209</v>
      </c>
      <c r="B36" s="172">
        <v>750000</v>
      </c>
    </row>
    <row r="37" spans="1:2" x14ac:dyDescent="0.2">
      <c r="A37" s="171" t="s">
        <v>183</v>
      </c>
      <c r="B37" s="172">
        <v>1400000</v>
      </c>
    </row>
    <row r="38" spans="1:2" x14ac:dyDescent="0.2">
      <c r="A38" s="173" t="s">
        <v>93</v>
      </c>
      <c r="B38" s="172">
        <v>200000</v>
      </c>
    </row>
    <row r="39" spans="1:2" x14ac:dyDescent="0.2">
      <c r="A39" s="173" t="s">
        <v>91</v>
      </c>
      <c r="B39" s="172">
        <v>400000</v>
      </c>
    </row>
    <row r="40" spans="1:2" x14ac:dyDescent="0.2">
      <c r="A40" s="173" t="s">
        <v>120</v>
      </c>
      <c r="B40" s="172">
        <v>200000</v>
      </c>
    </row>
    <row r="41" spans="1:2" x14ac:dyDescent="0.2">
      <c r="A41" s="173" t="s">
        <v>158</v>
      </c>
      <c r="B41" s="172">
        <v>200000</v>
      </c>
    </row>
    <row r="42" spans="1:2" x14ac:dyDescent="0.2">
      <c r="A42" s="173" t="s">
        <v>103</v>
      </c>
      <c r="B42" s="172">
        <v>200000</v>
      </c>
    </row>
    <row r="43" spans="1:2" x14ac:dyDescent="0.2">
      <c r="A43" s="173" t="s">
        <v>102</v>
      </c>
      <c r="B43" s="172">
        <v>200000</v>
      </c>
    </row>
    <row r="44" spans="1:2" x14ac:dyDescent="0.2">
      <c r="A44" s="171" t="s">
        <v>56</v>
      </c>
      <c r="B44" s="172">
        <v>0</v>
      </c>
    </row>
    <row r="45" spans="1:2" x14ac:dyDescent="0.2">
      <c r="A45" s="173" t="s">
        <v>208</v>
      </c>
      <c r="B45" s="172">
        <v>0</v>
      </c>
    </row>
    <row r="46" spans="1:2" x14ac:dyDescent="0.2">
      <c r="A46" s="173" t="s">
        <v>211</v>
      </c>
      <c r="B46" s="172">
        <v>0</v>
      </c>
    </row>
    <row r="47" spans="1:2" x14ac:dyDescent="0.2">
      <c r="A47" s="173" t="s">
        <v>207</v>
      </c>
      <c r="B47" s="172">
        <v>0</v>
      </c>
    </row>
    <row r="48" spans="1:2" x14ac:dyDescent="0.2">
      <c r="A48" s="173" t="s">
        <v>228</v>
      </c>
      <c r="B48" s="172">
        <v>0</v>
      </c>
    </row>
    <row r="49" spans="1:2" x14ac:dyDescent="0.2">
      <c r="A49" s="173" t="s">
        <v>176</v>
      </c>
      <c r="B49" s="172">
        <v>0</v>
      </c>
    </row>
    <row r="50" spans="1:2" x14ac:dyDescent="0.2">
      <c r="A50" s="173" t="s">
        <v>171</v>
      </c>
      <c r="B50" s="172">
        <v>0</v>
      </c>
    </row>
    <row r="51" spans="1:2" x14ac:dyDescent="0.2">
      <c r="A51" s="173" t="s">
        <v>172</v>
      </c>
      <c r="B51" s="172">
        <v>0</v>
      </c>
    </row>
    <row r="52" spans="1:2" x14ac:dyDescent="0.2">
      <c r="A52" s="173" t="s">
        <v>210</v>
      </c>
      <c r="B52" s="172">
        <v>0</v>
      </c>
    </row>
    <row r="53" spans="1:2" x14ac:dyDescent="0.2">
      <c r="A53" s="173" t="s">
        <v>173</v>
      </c>
      <c r="B53" s="172">
        <v>0</v>
      </c>
    </row>
    <row r="54" spans="1:2" x14ac:dyDescent="0.2">
      <c r="A54" s="173" t="s">
        <v>169</v>
      </c>
      <c r="B54" s="172">
        <v>0</v>
      </c>
    </row>
    <row r="55" spans="1:2" x14ac:dyDescent="0.2">
      <c r="A55" s="173" t="s">
        <v>174</v>
      </c>
      <c r="B55" s="172">
        <v>0</v>
      </c>
    </row>
    <row r="56" spans="1:2" x14ac:dyDescent="0.2">
      <c r="A56" s="173" t="s">
        <v>175</v>
      </c>
      <c r="B56" s="172">
        <v>0</v>
      </c>
    </row>
    <row r="57" spans="1:2" x14ac:dyDescent="0.2">
      <c r="A57" s="171" t="s">
        <v>16</v>
      </c>
      <c r="B57" s="172">
        <v>450000</v>
      </c>
    </row>
    <row r="58" spans="1:2" x14ac:dyDescent="0.2">
      <c r="A58" s="173" t="s">
        <v>181</v>
      </c>
      <c r="B58" s="172">
        <v>150000</v>
      </c>
    </row>
    <row r="59" spans="1:2" x14ac:dyDescent="0.2">
      <c r="A59" s="173" t="s">
        <v>178</v>
      </c>
      <c r="B59" s="172">
        <v>150000</v>
      </c>
    </row>
    <row r="60" spans="1:2" x14ac:dyDescent="0.2">
      <c r="A60" s="173" t="s">
        <v>180</v>
      </c>
      <c r="B60" s="172">
        <v>150000</v>
      </c>
    </row>
    <row r="61" spans="1:2" x14ac:dyDescent="0.2">
      <c r="A61" s="171" t="s">
        <v>281</v>
      </c>
      <c r="B61" s="172">
        <v>55000</v>
      </c>
    </row>
    <row r="62" spans="1:2" x14ac:dyDescent="0.2">
      <c r="A62" s="173" t="s">
        <v>197</v>
      </c>
      <c r="B62" s="172">
        <v>0</v>
      </c>
    </row>
    <row r="63" spans="1:2" x14ac:dyDescent="0.2">
      <c r="A63" s="173" t="s">
        <v>200</v>
      </c>
      <c r="B63" s="172">
        <v>0</v>
      </c>
    </row>
    <row r="64" spans="1:2" x14ac:dyDescent="0.2">
      <c r="A64" s="173" t="s">
        <v>187</v>
      </c>
      <c r="B64" s="172">
        <v>0</v>
      </c>
    </row>
    <row r="65" spans="1:2" x14ac:dyDescent="0.2">
      <c r="A65" s="173" t="s">
        <v>188</v>
      </c>
      <c r="B65" s="172">
        <v>0</v>
      </c>
    </row>
    <row r="66" spans="1:2" x14ac:dyDescent="0.2">
      <c r="A66" s="173" t="s">
        <v>203</v>
      </c>
      <c r="B66" s="172">
        <v>0</v>
      </c>
    </row>
    <row r="67" spans="1:2" x14ac:dyDescent="0.2">
      <c r="A67" s="173" t="s">
        <v>202</v>
      </c>
      <c r="B67" s="172">
        <v>0</v>
      </c>
    </row>
    <row r="68" spans="1:2" x14ac:dyDescent="0.2">
      <c r="A68" s="173" t="s">
        <v>191</v>
      </c>
      <c r="B68" s="172">
        <v>0</v>
      </c>
    </row>
    <row r="69" spans="1:2" x14ac:dyDescent="0.2">
      <c r="A69" s="173" t="s">
        <v>193</v>
      </c>
      <c r="B69" s="172">
        <v>0</v>
      </c>
    </row>
    <row r="70" spans="1:2" x14ac:dyDescent="0.2">
      <c r="A70" s="173" t="s">
        <v>189</v>
      </c>
      <c r="B70" s="172">
        <v>0</v>
      </c>
    </row>
    <row r="71" spans="1:2" x14ac:dyDescent="0.2">
      <c r="A71" s="173" t="s">
        <v>194</v>
      </c>
      <c r="B71" s="172">
        <v>0</v>
      </c>
    </row>
    <row r="72" spans="1:2" x14ac:dyDescent="0.2">
      <c r="A72" s="173" t="s">
        <v>195</v>
      </c>
      <c r="B72" s="172">
        <v>0</v>
      </c>
    </row>
    <row r="73" spans="1:2" x14ac:dyDescent="0.2">
      <c r="A73" s="173" t="s">
        <v>205</v>
      </c>
      <c r="B73" s="172">
        <v>0</v>
      </c>
    </row>
    <row r="74" spans="1:2" x14ac:dyDescent="0.2">
      <c r="A74" s="173" t="s">
        <v>192</v>
      </c>
      <c r="B74" s="172">
        <v>0</v>
      </c>
    </row>
    <row r="75" spans="1:2" x14ac:dyDescent="0.2">
      <c r="A75" s="173" t="s">
        <v>190</v>
      </c>
      <c r="B75" s="172">
        <v>0</v>
      </c>
    </row>
    <row r="76" spans="1:2" x14ac:dyDescent="0.2">
      <c r="A76" s="173" t="s">
        <v>201</v>
      </c>
      <c r="B76" s="172">
        <v>0</v>
      </c>
    </row>
    <row r="77" spans="1:2" x14ac:dyDescent="0.2">
      <c r="A77" s="173" t="s">
        <v>186</v>
      </c>
      <c r="B77" s="172">
        <v>0</v>
      </c>
    </row>
    <row r="78" spans="1:2" x14ac:dyDescent="0.2">
      <c r="A78" s="173" t="s">
        <v>199</v>
      </c>
      <c r="B78" s="172">
        <v>0</v>
      </c>
    </row>
    <row r="79" spans="1:2" x14ac:dyDescent="0.2">
      <c r="A79" s="173" t="s">
        <v>198</v>
      </c>
      <c r="B79" s="172">
        <v>0</v>
      </c>
    </row>
    <row r="80" spans="1:2" x14ac:dyDescent="0.2">
      <c r="A80" s="173" t="s">
        <v>204</v>
      </c>
      <c r="B80" s="172">
        <v>0</v>
      </c>
    </row>
    <row r="81" spans="1:2" x14ac:dyDescent="0.2">
      <c r="A81" s="173" t="s">
        <v>196</v>
      </c>
      <c r="B81" s="172">
        <v>0</v>
      </c>
    </row>
    <row r="82" spans="1:2" x14ac:dyDescent="0.2">
      <c r="A82" s="173" t="s">
        <v>206</v>
      </c>
      <c r="B82" s="172">
        <v>0</v>
      </c>
    </row>
    <row r="83" spans="1:2" x14ac:dyDescent="0.2">
      <c r="A83" s="173" t="s">
        <v>213</v>
      </c>
      <c r="B83" s="172">
        <v>55000</v>
      </c>
    </row>
    <row r="84" spans="1:2" x14ac:dyDescent="0.2">
      <c r="A84" s="173" t="s">
        <v>281</v>
      </c>
      <c r="B84" s="172"/>
    </row>
    <row r="85" spans="1:2" x14ac:dyDescent="0.2">
      <c r="A85" s="171" t="s">
        <v>279</v>
      </c>
      <c r="B85" s="172">
        <v>32480000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AG113"/>
  <sheetViews>
    <sheetView topLeftCell="B1" workbookViewId="0">
      <selection activeCell="D94" sqref="D94"/>
    </sheetView>
  </sheetViews>
  <sheetFormatPr defaultColWidth="12.5703125" defaultRowHeight="15.75" customHeight="1" x14ac:dyDescent="0.2"/>
  <cols>
    <col min="3" max="3" width="41.5703125" customWidth="1"/>
    <col min="4" max="4" width="22.140625" customWidth="1"/>
    <col min="5" max="5" width="20.28515625" customWidth="1"/>
    <col min="14" max="14" width="8.85546875" customWidth="1"/>
    <col min="15" max="15" width="8.42578125" customWidth="1"/>
  </cols>
  <sheetData>
    <row r="1" spans="1:33" ht="15.75" customHeight="1" x14ac:dyDescent="0.3">
      <c r="A1" s="1"/>
      <c r="B1" s="2"/>
      <c r="D1" s="2"/>
      <c r="E1" s="44"/>
      <c r="G1" s="3" t="s">
        <v>0</v>
      </c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44"/>
      <c r="G2" s="6" t="s">
        <v>160</v>
      </c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44"/>
      <c r="G3" s="6" t="s">
        <v>161</v>
      </c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75"/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20"/>
      <c r="K5" s="20"/>
      <c r="L5" s="212" t="s">
        <v>3</v>
      </c>
      <c r="M5" s="192"/>
      <c r="N5" s="194"/>
      <c r="O5" s="216" t="s">
        <v>155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83"/>
      <c r="B6" s="84" t="s">
        <v>4</v>
      </c>
      <c r="C6" s="85" t="s">
        <v>5</v>
      </c>
      <c r="D6" s="84" t="s">
        <v>6</v>
      </c>
      <c r="E6" s="84" t="s">
        <v>7</v>
      </c>
      <c r="F6" s="84" t="s">
        <v>8</v>
      </c>
      <c r="G6" s="85" t="s">
        <v>9</v>
      </c>
      <c r="H6" s="84" t="s">
        <v>10</v>
      </c>
      <c r="I6" s="84" t="s">
        <v>11</v>
      </c>
      <c r="J6" s="85" t="s">
        <v>124</v>
      </c>
      <c r="K6" s="86" t="s">
        <v>125</v>
      </c>
      <c r="L6" s="87" t="s">
        <v>12</v>
      </c>
      <c r="M6" s="88" t="s">
        <v>126</v>
      </c>
      <c r="N6" s="195"/>
      <c r="O6" s="195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</row>
    <row r="7" spans="1:33" ht="15.75" customHeight="1" x14ac:dyDescent="0.25">
      <c r="B7" s="14">
        <v>46054</v>
      </c>
      <c r="C7" s="50" t="s">
        <v>101</v>
      </c>
      <c r="D7" s="79" t="s">
        <v>37</v>
      </c>
      <c r="E7" s="107" t="s">
        <v>162</v>
      </c>
      <c r="F7" s="54"/>
      <c r="G7" s="54" t="s">
        <v>130</v>
      </c>
      <c r="H7" s="82">
        <v>1300000</v>
      </c>
      <c r="I7" s="48"/>
      <c r="J7" s="19"/>
      <c r="K7" s="19"/>
      <c r="L7" s="51"/>
      <c r="M7" s="89"/>
      <c r="N7" s="58" t="b">
        <v>1</v>
      </c>
      <c r="O7" s="15" t="b">
        <v>0</v>
      </c>
    </row>
    <row r="8" spans="1:33" ht="15.75" customHeight="1" x14ac:dyDescent="0.25">
      <c r="B8" s="14"/>
      <c r="C8" s="50" t="s">
        <v>108</v>
      </c>
      <c r="D8" s="79" t="s">
        <v>37</v>
      </c>
      <c r="E8" s="107" t="s">
        <v>156</v>
      </c>
      <c r="F8" s="54"/>
      <c r="G8" s="54" t="s">
        <v>41</v>
      </c>
      <c r="H8" s="82">
        <v>650000</v>
      </c>
      <c r="I8" s="48"/>
      <c r="J8" s="19"/>
      <c r="K8" s="19"/>
      <c r="L8" s="51"/>
      <c r="M8" s="89"/>
      <c r="N8" s="58" t="b">
        <v>1</v>
      </c>
      <c r="O8" s="15" t="b">
        <v>0</v>
      </c>
    </row>
    <row r="9" spans="1:33" ht="15.75" customHeight="1" x14ac:dyDescent="0.25">
      <c r="B9" s="14"/>
      <c r="C9" s="50" t="s">
        <v>163</v>
      </c>
      <c r="D9" s="79" t="s">
        <v>164</v>
      </c>
      <c r="E9" s="17" t="s">
        <v>165</v>
      </c>
      <c r="F9" s="54"/>
      <c r="G9" s="54" t="s">
        <v>130</v>
      </c>
      <c r="H9" s="82">
        <v>450000</v>
      </c>
      <c r="I9" s="48"/>
      <c r="J9" s="19"/>
      <c r="K9" s="19"/>
      <c r="L9" s="51"/>
      <c r="M9" s="89"/>
      <c r="N9" s="58" t="b">
        <v>1</v>
      </c>
      <c r="O9" s="15" t="b">
        <v>0</v>
      </c>
    </row>
    <row r="10" spans="1:33" ht="15.75" customHeight="1" x14ac:dyDescent="0.25">
      <c r="B10" s="14">
        <v>46057</v>
      </c>
      <c r="C10" s="50" t="s">
        <v>121</v>
      </c>
      <c r="D10" s="79" t="s">
        <v>37</v>
      </c>
      <c r="E10" s="17" t="s">
        <v>38</v>
      </c>
      <c r="F10" s="54"/>
      <c r="G10" s="54" t="s">
        <v>130</v>
      </c>
      <c r="H10" s="82">
        <v>650000</v>
      </c>
      <c r="I10" s="48"/>
      <c r="J10" s="19"/>
      <c r="K10" s="19"/>
      <c r="L10" s="51"/>
      <c r="M10" s="89"/>
      <c r="N10" s="58" t="b">
        <v>1</v>
      </c>
      <c r="O10" s="15" t="b">
        <v>0</v>
      </c>
    </row>
    <row r="11" spans="1:33" ht="15.75" customHeight="1" x14ac:dyDescent="0.25">
      <c r="B11" s="14"/>
      <c r="C11" s="50" t="s">
        <v>121</v>
      </c>
      <c r="D11" s="79" t="s">
        <v>51</v>
      </c>
      <c r="E11" s="17" t="s">
        <v>166</v>
      </c>
      <c r="F11" s="54"/>
      <c r="G11" s="54" t="s">
        <v>130</v>
      </c>
      <c r="H11" s="82">
        <v>1000000</v>
      </c>
      <c r="I11" s="48"/>
      <c r="J11" s="19"/>
      <c r="K11" s="19"/>
      <c r="L11" s="51"/>
      <c r="M11" s="89"/>
      <c r="N11" s="58" t="b">
        <v>1</v>
      </c>
      <c r="O11" s="15" t="b">
        <v>0</v>
      </c>
    </row>
    <row r="12" spans="1:33" ht="15.75" customHeight="1" x14ac:dyDescent="0.25">
      <c r="A12" s="68" t="s">
        <v>167</v>
      </c>
      <c r="B12" s="14">
        <v>46058</v>
      </c>
      <c r="C12" s="50" t="s">
        <v>163</v>
      </c>
      <c r="D12" s="79" t="s">
        <v>164</v>
      </c>
      <c r="E12" s="17" t="s">
        <v>168</v>
      </c>
      <c r="F12" s="54"/>
      <c r="G12" s="54" t="s">
        <v>130</v>
      </c>
      <c r="H12" s="82">
        <v>250000</v>
      </c>
      <c r="I12" s="48"/>
      <c r="J12" s="19"/>
      <c r="K12" s="19"/>
      <c r="L12" s="51"/>
      <c r="M12" s="89"/>
      <c r="N12" s="58" t="b">
        <v>1</v>
      </c>
      <c r="O12" s="15" t="b">
        <v>0</v>
      </c>
    </row>
    <row r="13" spans="1:33" ht="15.75" customHeight="1" x14ac:dyDescent="0.25">
      <c r="B13" s="53"/>
      <c r="C13" s="50" t="s">
        <v>119</v>
      </c>
      <c r="D13" s="79" t="s">
        <v>37</v>
      </c>
      <c r="E13" s="17" t="s">
        <v>38</v>
      </c>
      <c r="F13" s="54"/>
      <c r="G13" s="54" t="s">
        <v>130</v>
      </c>
      <c r="H13" s="82">
        <v>675000</v>
      </c>
      <c r="I13" s="48"/>
      <c r="J13" s="19"/>
      <c r="K13" s="19"/>
      <c r="L13" s="51"/>
      <c r="M13" s="89"/>
      <c r="N13" s="58" t="b">
        <v>1</v>
      </c>
      <c r="O13" s="15" t="b">
        <v>0</v>
      </c>
    </row>
    <row r="14" spans="1:33" ht="15.75" customHeight="1" x14ac:dyDescent="0.25">
      <c r="B14" s="14"/>
      <c r="C14" s="50" t="s">
        <v>119</v>
      </c>
      <c r="D14" s="79" t="s">
        <v>51</v>
      </c>
      <c r="E14" s="17" t="s">
        <v>166</v>
      </c>
      <c r="F14" s="54"/>
      <c r="G14" s="54" t="s">
        <v>130</v>
      </c>
      <c r="H14" s="82">
        <v>200000</v>
      </c>
      <c r="I14" s="48"/>
      <c r="J14" s="19"/>
      <c r="K14" s="19"/>
      <c r="L14" s="51"/>
      <c r="M14" s="89"/>
      <c r="N14" s="58" t="b">
        <v>1</v>
      </c>
      <c r="O14" s="15" t="b">
        <v>0</v>
      </c>
    </row>
    <row r="15" spans="1:33" ht="15.75" customHeight="1" x14ac:dyDescent="0.25">
      <c r="B15" s="14">
        <v>46059</v>
      </c>
      <c r="C15" s="50" t="s">
        <v>94</v>
      </c>
      <c r="D15" s="79" t="s">
        <v>37</v>
      </c>
      <c r="E15" s="17" t="s">
        <v>38</v>
      </c>
      <c r="F15" s="54"/>
      <c r="G15" s="54" t="s">
        <v>130</v>
      </c>
      <c r="H15" s="82">
        <v>750000</v>
      </c>
      <c r="I15" s="48"/>
      <c r="J15" s="19"/>
      <c r="K15" s="19"/>
      <c r="L15" s="51"/>
      <c r="M15" s="89"/>
      <c r="N15" s="58" t="b">
        <v>1</v>
      </c>
      <c r="O15" s="15" t="b">
        <v>0</v>
      </c>
    </row>
    <row r="16" spans="1:33" ht="15.75" customHeight="1" x14ac:dyDescent="0.25">
      <c r="B16" s="14"/>
      <c r="C16" s="50" t="s">
        <v>94</v>
      </c>
      <c r="D16" s="79" t="s">
        <v>51</v>
      </c>
      <c r="E16" s="17" t="s">
        <v>166</v>
      </c>
      <c r="F16" s="54"/>
      <c r="G16" s="54" t="s">
        <v>130</v>
      </c>
      <c r="H16" s="82">
        <v>200000</v>
      </c>
      <c r="I16" s="48"/>
      <c r="J16" s="19"/>
      <c r="K16" s="19"/>
      <c r="L16" s="51"/>
      <c r="M16" s="89"/>
      <c r="N16" s="58" t="b">
        <v>1</v>
      </c>
      <c r="O16" s="15" t="b">
        <v>0</v>
      </c>
    </row>
    <row r="17" spans="2:15" ht="15.75" customHeight="1" x14ac:dyDescent="0.25">
      <c r="B17" s="115"/>
      <c r="C17" s="22" t="s">
        <v>169</v>
      </c>
      <c r="D17" s="80" t="s">
        <v>56</v>
      </c>
      <c r="E17" s="24"/>
      <c r="F17" s="81"/>
      <c r="G17" s="81" t="s">
        <v>130</v>
      </c>
      <c r="H17" s="116" t="s">
        <v>170</v>
      </c>
      <c r="I17" s="27"/>
      <c r="J17" s="28"/>
      <c r="K17" s="28"/>
      <c r="L17" s="116">
        <v>100000</v>
      </c>
      <c r="M17" s="46"/>
      <c r="N17" s="117" t="b">
        <v>1</v>
      </c>
      <c r="O17" s="15" t="b">
        <v>0</v>
      </c>
    </row>
    <row r="18" spans="2:15" ht="15.75" customHeight="1" x14ac:dyDescent="0.25">
      <c r="B18" s="115">
        <v>46060</v>
      </c>
      <c r="C18" s="22" t="s">
        <v>171</v>
      </c>
      <c r="D18" s="80" t="s">
        <v>56</v>
      </c>
      <c r="E18" s="24"/>
      <c r="F18" s="81"/>
      <c r="G18" s="81" t="s">
        <v>130</v>
      </c>
      <c r="H18" s="116" t="s">
        <v>170</v>
      </c>
      <c r="I18" s="27"/>
      <c r="J18" s="28"/>
      <c r="K18" s="28"/>
      <c r="L18" s="116">
        <v>1000000</v>
      </c>
      <c r="M18" s="46"/>
      <c r="N18" s="117" t="b">
        <v>1</v>
      </c>
      <c r="O18" s="15" t="b">
        <v>0</v>
      </c>
    </row>
    <row r="19" spans="2:15" ht="15.75" customHeight="1" x14ac:dyDescent="0.25">
      <c r="B19" s="115"/>
      <c r="C19" s="22" t="s">
        <v>172</v>
      </c>
      <c r="D19" s="80" t="s">
        <v>56</v>
      </c>
      <c r="E19" s="24"/>
      <c r="F19" s="81"/>
      <c r="G19" s="81" t="s">
        <v>130</v>
      </c>
      <c r="H19" s="116" t="s">
        <v>170</v>
      </c>
      <c r="I19" s="27"/>
      <c r="J19" s="28"/>
      <c r="K19" s="28"/>
      <c r="L19" s="116">
        <v>1000000</v>
      </c>
      <c r="M19" s="46"/>
      <c r="N19" s="117" t="b">
        <v>1</v>
      </c>
      <c r="O19" s="15" t="b">
        <v>0</v>
      </c>
    </row>
    <row r="20" spans="2:15" ht="15.75" customHeight="1" x14ac:dyDescent="0.25">
      <c r="B20" s="115"/>
      <c r="C20" s="22" t="s">
        <v>173</v>
      </c>
      <c r="D20" s="80" t="s">
        <v>56</v>
      </c>
      <c r="E20" s="24"/>
      <c r="F20" s="81"/>
      <c r="G20" s="81" t="s">
        <v>130</v>
      </c>
      <c r="H20" s="116" t="s">
        <v>170</v>
      </c>
      <c r="I20" s="27"/>
      <c r="J20" s="28"/>
      <c r="K20" s="28"/>
      <c r="L20" s="116">
        <v>24500</v>
      </c>
      <c r="M20" s="46"/>
      <c r="N20" s="117" t="b">
        <v>1</v>
      </c>
      <c r="O20" s="15" t="b">
        <v>0</v>
      </c>
    </row>
    <row r="21" spans="2:15" ht="15.75" customHeight="1" x14ac:dyDescent="0.25">
      <c r="B21" s="115"/>
      <c r="C21" s="22" t="s">
        <v>174</v>
      </c>
      <c r="D21" s="80" t="s">
        <v>56</v>
      </c>
      <c r="E21" s="24"/>
      <c r="F21" s="81"/>
      <c r="G21" s="81" t="s">
        <v>130</v>
      </c>
      <c r="H21" s="116" t="s">
        <v>170</v>
      </c>
      <c r="I21" s="27"/>
      <c r="J21" s="28"/>
      <c r="K21" s="28"/>
      <c r="L21" s="116">
        <v>500000</v>
      </c>
      <c r="M21" s="46"/>
      <c r="N21" s="117" t="b">
        <v>1</v>
      </c>
      <c r="O21" s="15" t="b">
        <v>0</v>
      </c>
    </row>
    <row r="22" spans="2:15" ht="15.75" customHeight="1" x14ac:dyDescent="0.25">
      <c r="B22" s="115"/>
      <c r="C22" s="22" t="s">
        <v>175</v>
      </c>
      <c r="D22" s="80" t="s">
        <v>56</v>
      </c>
      <c r="E22" s="24"/>
      <c r="F22" s="81"/>
      <c r="G22" s="81" t="s">
        <v>130</v>
      </c>
      <c r="H22" s="116" t="s">
        <v>170</v>
      </c>
      <c r="I22" s="27"/>
      <c r="J22" s="28"/>
      <c r="K22" s="28"/>
      <c r="L22" s="116">
        <v>45000</v>
      </c>
      <c r="M22" s="46"/>
      <c r="N22" s="117" t="b">
        <v>1</v>
      </c>
      <c r="O22" s="15" t="b">
        <v>0</v>
      </c>
    </row>
    <row r="23" spans="2:15" ht="15" x14ac:dyDescent="0.25">
      <c r="B23" s="115"/>
      <c r="C23" s="22" t="s">
        <v>176</v>
      </c>
      <c r="D23" s="80" t="s">
        <v>56</v>
      </c>
      <c r="E23" s="24"/>
      <c r="F23" s="81"/>
      <c r="G23" s="81" t="s">
        <v>130</v>
      </c>
      <c r="H23" s="116" t="s">
        <v>170</v>
      </c>
      <c r="I23" s="27"/>
      <c r="J23" s="28"/>
      <c r="K23" s="28"/>
      <c r="L23" s="116">
        <v>100000</v>
      </c>
      <c r="M23" s="46"/>
      <c r="N23" s="117" t="b">
        <v>1</v>
      </c>
      <c r="O23" s="15" t="b">
        <v>0</v>
      </c>
    </row>
    <row r="24" spans="2:15" ht="15" x14ac:dyDescent="0.25">
      <c r="B24" s="14">
        <v>46062</v>
      </c>
      <c r="C24" s="50" t="s">
        <v>163</v>
      </c>
      <c r="D24" s="79" t="s">
        <v>164</v>
      </c>
      <c r="E24" s="17" t="s">
        <v>177</v>
      </c>
      <c r="F24" s="54"/>
      <c r="G24" s="54" t="s">
        <v>130</v>
      </c>
      <c r="H24" s="82">
        <v>50000</v>
      </c>
      <c r="I24" s="48"/>
      <c r="J24" s="19"/>
      <c r="K24" s="19"/>
      <c r="L24" s="51"/>
      <c r="M24" s="89"/>
      <c r="N24" s="58" t="b">
        <v>1</v>
      </c>
      <c r="O24" s="15" t="b">
        <v>0</v>
      </c>
    </row>
    <row r="25" spans="2:15" ht="15" x14ac:dyDescent="0.25">
      <c r="B25" s="14"/>
      <c r="C25" s="50" t="s">
        <v>95</v>
      </c>
      <c r="D25" s="79" t="s">
        <v>37</v>
      </c>
      <c r="E25" s="17" t="s">
        <v>90</v>
      </c>
      <c r="F25" s="54"/>
      <c r="G25" s="54" t="s">
        <v>130</v>
      </c>
      <c r="H25" s="82">
        <v>650000</v>
      </c>
      <c r="I25" s="48"/>
      <c r="J25" s="19"/>
      <c r="K25" s="19"/>
      <c r="L25" s="51"/>
      <c r="M25" s="89"/>
      <c r="N25" s="58" t="b">
        <v>1</v>
      </c>
      <c r="O25" s="15" t="b">
        <v>0</v>
      </c>
    </row>
    <row r="26" spans="2:15" ht="15" x14ac:dyDescent="0.25">
      <c r="B26" s="14"/>
      <c r="C26" s="50" t="s">
        <v>178</v>
      </c>
      <c r="D26" s="79" t="s">
        <v>16</v>
      </c>
      <c r="E26" s="17"/>
      <c r="F26" s="54"/>
      <c r="G26" s="54" t="s">
        <v>130</v>
      </c>
      <c r="H26" s="82">
        <v>150000</v>
      </c>
      <c r="I26" s="48"/>
      <c r="J26" s="19"/>
      <c r="K26" s="19"/>
      <c r="L26" s="51"/>
      <c r="M26" s="89"/>
      <c r="N26" s="58" t="b">
        <v>1</v>
      </c>
      <c r="O26" s="15" t="b">
        <v>1</v>
      </c>
    </row>
    <row r="27" spans="2:15" ht="15" x14ac:dyDescent="0.25">
      <c r="B27" s="14"/>
      <c r="C27" s="96" t="s">
        <v>91</v>
      </c>
      <c r="D27" s="79" t="s">
        <v>37</v>
      </c>
      <c r="E27" s="17" t="s">
        <v>179</v>
      </c>
      <c r="F27" s="54"/>
      <c r="G27" s="54" t="s">
        <v>130</v>
      </c>
      <c r="H27" s="82">
        <v>750000</v>
      </c>
      <c r="I27" s="48"/>
      <c r="J27" s="19"/>
      <c r="K27" s="19"/>
      <c r="L27" s="51"/>
      <c r="M27" s="89"/>
      <c r="N27" s="58" t="b">
        <v>1</v>
      </c>
      <c r="O27" s="15" t="b">
        <v>0</v>
      </c>
    </row>
    <row r="28" spans="2:15" ht="15" x14ac:dyDescent="0.25">
      <c r="B28" s="14"/>
      <c r="C28" s="96" t="s">
        <v>91</v>
      </c>
      <c r="D28" s="79" t="s">
        <v>51</v>
      </c>
      <c r="E28" s="17" t="s">
        <v>166</v>
      </c>
      <c r="F28" s="54"/>
      <c r="G28" s="54" t="s">
        <v>130</v>
      </c>
      <c r="H28" s="82">
        <v>200000</v>
      </c>
      <c r="I28" s="48"/>
      <c r="J28" s="19"/>
      <c r="K28" s="19"/>
      <c r="L28" s="51"/>
      <c r="M28" s="89"/>
      <c r="N28" s="58" t="b">
        <v>1</v>
      </c>
      <c r="O28" s="15" t="b">
        <v>0</v>
      </c>
    </row>
    <row r="29" spans="2:15" ht="15" x14ac:dyDescent="0.25">
      <c r="B29" s="14">
        <v>46063</v>
      </c>
      <c r="C29" s="50" t="s">
        <v>180</v>
      </c>
      <c r="D29" s="79" t="s">
        <v>16</v>
      </c>
      <c r="E29" s="17"/>
      <c r="F29" s="54"/>
      <c r="G29" s="54" t="s">
        <v>130</v>
      </c>
      <c r="H29" s="82">
        <v>150000</v>
      </c>
      <c r="I29" s="48"/>
      <c r="J29" s="19"/>
      <c r="K29" s="19"/>
      <c r="L29" s="51"/>
      <c r="M29" s="89"/>
      <c r="N29" s="58" t="b">
        <v>1</v>
      </c>
      <c r="O29" s="15" t="b">
        <v>1</v>
      </c>
    </row>
    <row r="30" spans="2:15" ht="15" x14ac:dyDescent="0.25">
      <c r="B30" s="14"/>
      <c r="C30" s="50" t="s">
        <v>181</v>
      </c>
      <c r="D30" s="79" t="s">
        <v>16</v>
      </c>
      <c r="E30" s="17"/>
      <c r="F30" s="54"/>
      <c r="G30" s="54" t="s">
        <v>130</v>
      </c>
      <c r="H30" s="82">
        <v>150000</v>
      </c>
      <c r="I30" s="48"/>
      <c r="J30" s="19"/>
      <c r="K30" s="19"/>
      <c r="L30" s="51"/>
      <c r="M30" s="89"/>
      <c r="N30" s="58" t="b">
        <v>1</v>
      </c>
      <c r="O30" s="15" t="b">
        <v>1</v>
      </c>
    </row>
    <row r="31" spans="2:15" ht="15" x14ac:dyDescent="0.25">
      <c r="B31" s="14"/>
      <c r="C31" s="50" t="s">
        <v>113</v>
      </c>
      <c r="D31" s="79" t="s">
        <v>37</v>
      </c>
      <c r="E31" s="17" t="s">
        <v>182</v>
      </c>
      <c r="F31" s="54"/>
      <c r="G31" s="54" t="s">
        <v>41</v>
      </c>
      <c r="H31" s="82">
        <v>650000</v>
      </c>
      <c r="I31" s="48"/>
      <c r="J31" s="19"/>
      <c r="K31" s="19"/>
      <c r="L31" s="51"/>
      <c r="M31" s="89"/>
      <c r="N31" s="58" t="b">
        <v>1</v>
      </c>
      <c r="O31" s="15" t="b">
        <v>0</v>
      </c>
    </row>
    <row r="32" spans="2:15" ht="15" x14ac:dyDescent="0.25">
      <c r="B32" s="95"/>
      <c r="C32" s="96" t="s">
        <v>91</v>
      </c>
      <c r="D32" s="97" t="s">
        <v>37</v>
      </c>
      <c r="E32" s="107" t="s">
        <v>46</v>
      </c>
      <c r="F32" s="99"/>
      <c r="G32" s="100" t="s">
        <v>130</v>
      </c>
      <c r="H32" s="101">
        <v>750000</v>
      </c>
      <c r="I32" s="102"/>
      <c r="J32" s="102"/>
      <c r="K32" s="102"/>
      <c r="L32" s="103"/>
      <c r="M32" s="104"/>
      <c r="N32" s="58" t="b">
        <v>1</v>
      </c>
      <c r="O32" s="93" t="b">
        <v>0</v>
      </c>
    </row>
    <row r="33" spans="2:15" ht="15" x14ac:dyDescent="0.25">
      <c r="B33" s="95"/>
      <c r="C33" s="96" t="s">
        <v>91</v>
      </c>
      <c r="D33" s="97" t="s">
        <v>183</v>
      </c>
      <c r="E33" s="107" t="s">
        <v>184</v>
      </c>
      <c r="F33" s="99"/>
      <c r="G33" s="100" t="s">
        <v>130</v>
      </c>
      <c r="H33" s="101">
        <v>200000</v>
      </c>
      <c r="I33" s="102"/>
      <c r="J33" s="102"/>
      <c r="K33" s="102"/>
      <c r="L33" s="103"/>
      <c r="M33" s="104"/>
      <c r="N33" s="58" t="b">
        <v>1</v>
      </c>
      <c r="O33" s="93" t="b">
        <v>0</v>
      </c>
    </row>
    <row r="34" spans="2:15" ht="15" x14ac:dyDescent="0.25">
      <c r="B34" s="95"/>
      <c r="C34" s="96" t="s">
        <v>103</v>
      </c>
      <c r="D34" s="97" t="s">
        <v>37</v>
      </c>
      <c r="E34" s="107" t="s">
        <v>38</v>
      </c>
      <c r="F34" s="99"/>
      <c r="G34" s="100" t="s">
        <v>130</v>
      </c>
      <c r="H34" s="101">
        <v>750000</v>
      </c>
      <c r="I34" s="102"/>
      <c r="J34" s="102"/>
      <c r="K34" s="102"/>
      <c r="L34" s="103"/>
      <c r="M34" s="104"/>
      <c r="N34" s="58" t="b">
        <v>1</v>
      </c>
      <c r="O34" s="93" t="b">
        <v>0</v>
      </c>
    </row>
    <row r="35" spans="2:15" ht="15" x14ac:dyDescent="0.25">
      <c r="B35" s="95">
        <v>46064</v>
      </c>
      <c r="C35" s="96" t="s">
        <v>97</v>
      </c>
      <c r="D35" s="97" t="s">
        <v>37</v>
      </c>
      <c r="E35" s="107" t="s">
        <v>90</v>
      </c>
      <c r="F35" s="99"/>
      <c r="G35" s="100" t="s">
        <v>130</v>
      </c>
      <c r="H35" s="101">
        <v>650000</v>
      </c>
      <c r="I35" s="102"/>
      <c r="J35" s="102"/>
      <c r="K35" s="102"/>
      <c r="L35" s="103"/>
      <c r="M35" s="104"/>
      <c r="N35" s="58" t="b">
        <v>1</v>
      </c>
      <c r="O35" s="93" t="b">
        <v>0</v>
      </c>
    </row>
    <row r="36" spans="2:15" ht="15" x14ac:dyDescent="0.25">
      <c r="B36" s="95"/>
      <c r="C36" s="96" t="s">
        <v>120</v>
      </c>
      <c r="D36" s="97" t="s">
        <v>37</v>
      </c>
      <c r="E36" s="107" t="s">
        <v>38</v>
      </c>
      <c r="F36" s="99"/>
      <c r="G36" s="100" t="s">
        <v>130</v>
      </c>
      <c r="H36" s="101">
        <v>750000</v>
      </c>
      <c r="I36" s="102"/>
      <c r="J36" s="102"/>
      <c r="K36" s="102"/>
      <c r="L36" s="103"/>
      <c r="M36" s="104"/>
      <c r="N36" s="58" t="b">
        <v>1</v>
      </c>
      <c r="O36" s="93" t="b">
        <v>0</v>
      </c>
    </row>
    <row r="37" spans="2:15" ht="15" x14ac:dyDescent="0.25">
      <c r="B37" s="95"/>
      <c r="C37" s="96" t="s">
        <v>102</v>
      </c>
      <c r="D37" s="97" t="s">
        <v>51</v>
      </c>
      <c r="E37" s="17" t="s">
        <v>166</v>
      </c>
      <c r="F37" s="99"/>
      <c r="G37" s="100" t="s">
        <v>130</v>
      </c>
      <c r="H37" s="101">
        <v>200000</v>
      </c>
      <c r="I37" s="102"/>
      <c r="J37" s="102"/>
      <c r="K37" s="102"/>
      <c r="L37" s="103"/>
      <c r="M37" s="104"/>
      <c r="N37" s="58" t="b">
        <v>1</v>
      </c>
      <c r="O37" s="93" t="b">
        <v>0</v>
      </c>
    </row>
    <row r="38" spans="2:15" ht="15" x14ac:dyDescent="0.25">
      <c r="B38" s="95">
        <v>46065</v>
      </c>
      <c r="C38" s="96" t="s">
        <v>96</v>
      </c>
      <c r="D38" s="97" t="s">
        <v>51</v>
      </c>
      <c r="E38" s="107" t="s">
        <v>185</v>
      </c>
      <c r="F38" s="99"/>
      <c r="G38" s="100" t="s">
        <v>41</v>
      </c>
      <c r="H38" s="101">
        <v>3000000</v>
      </c>
      <c r="I38" s="102"/>
      <c r="J38" s="102"/>
      <c r="K38" s="102"/>
      <c r="L38" s="103"/>
      <c r="M38" s="104"/>
      <c r="N38" s="58" t="b">
        <v>1</v>
      </c>
      <c r="O38" s="93" t="b">
        <v>0</v>
      </c>
    </row>
    <row r="39" spans="2:15" ht="15" x14ac:dyDescent="0.25">
      <c r="B39" s="118"/>
      <c r="C39" s="119" t="s">
        <v>186</v>
      </c>
      <c r="D39" s="120"/>
      <c r="E39" s="121"/>
      <c r="F39" s="122"/>
      <c r="G39" s="123" t="s">
        <v>130</v>
      </c>
      <c r="H39" s="124" t="s">
        <v>170</v>
      </c>
      <c r="I39" s="125"/>
      <c r="J39" s="125"/>
      <c r="K39" s="125"/>
      <c r="L39" s="126">
        <v>3030000</v>
      </c>
      <c r="M39" s="127"/>
      <c r="N39" s="128" t="b">
        <v>1</v>
      </c>
      <c r="O39" s="93" t="b">
        <v>0</v>
      </c>
    </row>
    <row r="40" spans="2:15" ht="15" x14ac:dyDescent="0.25">
      <c r="B40" s="118"/>
      <c r="C40" s="119" t="s">
        <v>187</v>
      </c>
      <c r="D40" s="120"/>
      <c r="E40" s="121"/>
      <c r="F40" s="122"/>
      <c r="G40" s="123" t="s">
        <v>130</v>
      </c>
      <c r="H40" s="124" t="s">
        <v>170</v>
      </c>
      <c r="I40" s="125"/>
      <c r="J40" s="125"/>
      <c r="K40" s="125"/>
      <c r="L40" s="126">
        <v>780000</v>
      </c>
      <c r="M40" s="127"/>
      <c r="N40" s="128" t="b">
        <v>1</v>
      </c>
      <c r="O40" s="93" t="b">
        <v>0</v>
      </c>
    </row>
    <row r="41" spans="2:15" ht="15" x14ac:dyDescent="0.25">
      <c r="B41" s="118"/>
      <c r="C41" s="119" t="s">
        <v>188</v>
      </c>
      <c r="D41" s="120"/>
      <c r="E41" s="121"/>
      <c r="F41" s="122"/>
      <c r="G41" s="123" t="s">
        <v>130</v>
      </c>
      <c r="H41" s="124" t="s">
        <v>170</v>
      </c>
      <c r="I41" s="125"/>
      <c r="J41" s="125"/>
      <c r="K41" s="125"/>
      <c r="L41" s="126">
        <v>1335000</v>
      </c>
      <c r="M41" s="127"/>
      <c r="N41" s="128" t="b">
        <v>1</v>
      </c>
      <c r="O41" s="93" t="b">
        <v>0</v>
      </c>
    </row>
    <row r="42" spans="2:15" ht="15" x14ac:dyDescent="0.25">
      <c r="B42" s="118"/>
      <c r="C42" s="119" t="s">
        <v>189</v>
      </c>
      <c r="D42" s="120"/>
      <c r="E42" s="121"/>
      <c r="F42" s="122"/>
      <c r="G42" s="123" t="s">
        <v>130</v>
      </c>
      <c r="H42" s="124" t="s">
        <v>170</v>
      </c>
      <c r="I42" s="125"/>
      <c r="J42" s="125"/>
      <c r="K42" s="125"/>
      <c r="L42" s="126">
        <v>1000000</v>
      </c>
      <c r="M42" s="127"/>
      <c r="N42" s="128" t="b">
        <v>1</v>
      </c>
      <c r="O42" s="93" t="b">
        <v>0</v>
      </c>
    </row>
    <row r="43" spans="2:15" ht="15" x14ac:dyDescent="0.25">
      <c r="B43" s="118"/>
      <c r="C43" s="119" t="s">
        <v>190</v>
      </c>
      <c r="D43" s="120"/>
      <c r="E43" s="121"/>
      <c r="F43" s="122"/>
      <c r="G43" s="123" t="s">
        <v>130</v>
      </c>
      <c r="H43" s="124" t="s">
        <v>170</v>
      </c>
      <c r="I43" s="125"/>
      <c r="J43" s="125"/>
      <c r="K43" s="125"/>
      <c r="L43" s="126">
        <v>2430000</v>
      </c>
      <c r="M43" s="127"/>
      <c r="N43" s="128" t="b">
        <v>1</v>
      </c>
      <c r="O43" s="93" t="b">
        <v>0</v>
      </c>
    </row>
    <row r="44" spans="2:15" ht="15" x14ac:dyDescent="0.25">
      <c r="B44" s="118"/>
      <c r="C44" s="119" t="s">
        <v>191</v>
      </c>
      <c r="D44" s="120"/>
      <c r="E44" s="121"/>
      <c r="F44" s="122"/>
      <c r="G44" s="123" t="s">
        <v>130</v>
      </c>
      <c r="H44" s="124" t="s">
        <v>170</v>
      </c>
      <c r="I44" s="125"/>
      <c r="J44" s="125"/>
      <c r="K44" s="125"/>
      <c r="L44" s="126">
        <v>960000</v>
      </c>
      <c r="M44" s="127"/>
      <c r="N44" s="128" t="b">
        <v>1</v>
      </c>
      <c r="O44" s="93" t="b">
        <v>0</v>
      </c>
    </row>
    <row r="45" spans="2:15" ht="15" x14ac:dyDescent="0.25">
      <c r="B45" s="118"/>
      <c r="C45" s="129" t="s">
        <v>192</v>
      </c>
      <c r="D45" s="120"/>
      <c r="E45" s="121"/>
      <c r="F45" s="122"/>
      <c r="G45" s="123" t="s">
        <v>130</v>
      </c>
      <c r="H45" s="124" t="s">
        <v>170</v>
      </c>
      <c r="I45" s="125"/>
      <c r="J45" s="125"/>
      <c r="K45" s="125"/>
      <c r="L45" s="126">
        <v>510000</v>
      </c>
      <c r="M45" s="127"/>
      <c r="N45" s="128" t="b">
        <v>1</v>
      </c>
      <c r="O45" s="93" t="b">
        <v>0</v>
      </c>
    </row>
    <row r="46" spans="2:15" ht="15" x14ac:dyDescent="0.25">
      <c r="B46" s="118"/>
      <c r="C46" s="119" t="s">
        <v>193</v>
      </c>
      <c r="D46" s="120"/>
      <c r="E46" s="121"/>
      <c r="F46" s="122"/>
      <c r="G46" s="123" t="s">
        <v>130</v>
      </c>
      <c r="H46" s="124" t="s">
        <v>170</v>
      </c>
      <c r="I46" s="125"/>
      <c r="J46" s="125"/>
      <c r="K46" s="125"/>
      <c r="L46" s="126">
        <v>830000</v>
      </c>
      <c r="M46" s="127"/>
      <c r="N46" s="128" t="b">
        <v>1</v>
      </c>
      <c r="O46" s="93" t="b">
        <v>0</v>
      </c>
    </row>
    <row r="47" spans="2:15" ht="15" x14ac:dyDescent="0.25">
      <c r="B47" s="118"/>
      <c r="C47" s="129" t="s">
        <v>194</v>
      </c>
      <c r="D47" s="120"/>
      <c r="E47" s="121"/>
      <c r="F47" s="122"/>
      <c r="G47" s="123" t="s">
        <v>130</v>
      </c>
      <c r="H47" s="124" t="s">
        <v>170</v>
      </c>
      <c r="I47" s="125"/>
      <c r="J47" s="125"/>
      <c r="K47" s="125"/>
      <c r="L47" s="126">
        <v>990000</v>
      </c>
      <c r="M47" s="127"/>
      <c r="N47" s="128" t="b">
        <v>1</v>
      </c>
      <c r="O47" s="93" t="b">
        <v>0</v>
      </c>
    </row>
    <row r="48" spans="2:15" ht="15" x14ac:dyDescent="0.25">
      <c r="B48" s="118"/>
      <c r="C48" s="119" t="s">
        <v>195</v>
      </c>
      <c r="D48" s="120"/>
      <c r="E48" s="121"/>
      <c r="F48" s="122"/>
      <c r="G48" s="123" t="s">
        <v>130</v>
      </c>
      <c r="H48" s="124" t="s">
        <v>170</v>
      </c>
      <c r="I48" s="125"/>
      <c r="J48" s="125"/>
      <c r="K48" s="125"/>
      <c r="L48" s="126">
        <v>3740000</v>
      </c>
      <c r="M48" s="127"/>
      <c r="N48" s="128" t="b">
        <v>1</v>
      </c>
      <c r="O48" s="93" t="b">
        <v>0</v>
      </c>
    </row>
    <row r="49" spans="2:15" ht="15" x14ac:dyDescent="0.25">
      <c r="B49" s="118"/>
      <c r="C49" s="119" t="s">
        <v>196</v>
      </c>
      <c r="D49" s="120"/>
      <c r="E49" s="121"/>
      <c r="F49" s="122"/>
      <c r="G49" s="123" t="s">
        <v>130</v>
      </c>
      <c r="H49" s="124" t="s">
        <v>170</v>
      </c>
      <c r="I49" s="125"/>
      <c r="J49" s="125"/>
      <c r="K49" s="125"/>
      <c r="L49" s="126">
        <v>830000</v>
      </c>
      <c r="M49" s="127"/>
      <c r="N49" s="128" t="b">
        <v>1</v>
      </c>
      <c r="O49" s="93" t="b">
        <v>0</v>
      </c>
    </row>
    <row r="50" spans="2:15" ht="15" x14ac:dyDescent="0.25">
      <c r="B50" s="118"/>
      <c r="C50" s="119" t="s">
        <v>197</v>
      </c>
      <c r="D50" s="120"/>
      <c r="E50" s="121"/>
      <c r="F50" s="122"/>
      <c r="G50" s="123" t="s">
        <v>130</v>
      </c>
      <c r="H50" s="124" t="s">
        <v>170</v>
      </c>
      <c r="I50" s="125"/>
      <c r="J50" s="125"/>
      <c r="K50" s="125"/>
      <c r="L50" s="126">
        <v>830000</v>
      </c>
      <c r="M50" s="127"/>
      <c r="N50" s="128" t="b">
        <v>1</v>
      </c>
      <c r="O50" s="93" t="b">
        <v>0</v>
      </c>
    </row>
    <row r="51" spans="2:15" ht="15" x14ac:dyDescent="0.25">
      <c r="B51" s="118"/>
      <c r="C51" s="119" t="s">
        <v>198</v>
      </c>
      <c r="D51" s="120"/>
      <c r="E51" s="121"/>
      <c r="F51" s="122"/>
      <c r="G51" s="123" t="s">
        <v>130</v>
      </c>
      <c r="H51" s="124" t="s">
        <v>170</v>
      </c>
      <c r="I51" s="125"/>
      <c r="J51" s="125"/>
      <c r="K51" s="125"/>
      <c r="L51" s="126">
        <v>830000</v>
      </c>
      <c r="M51" s="127"/>
      <c r="N51" s="128" t="b">
        <v>1</v>
      </c>
      <c r="O51" s="93" t="b">
        <v>0</v>
      </c>
    </row>
    <row r="52" spans="2:15" ht="15" x14ac:dyDescent="0.25">
      <c r="B52" s="118"/>
      <c r="C52" s="119" t="s">
        <v>199</v>
      </c>
      <c r="D52" s="120"/>
      <c r="E52" s="121"/>
      <c r="F52" s="122"/>
      <c r="G52" s="123" t="s">
        <v>130</v>
      </c>
      <c r="H52" s="124" t="s">
        <v>170</v>
      </c>
      <c r="I52" s="125"/>
      <c r="J52" s="125"/>
      <c r="K52" s="125"/>
      <c r="L52" s="126">
        <v>900000</v>
      </c>
      <c r="M52" s="127"/>
      <c r="N52" s="128" t="b">
        <v>1</v>
      </c>
      <c r="O52" s="93" t="b">
        <v>0</v>
      </c>
    </row>
    <row r="53" spans="2:15" ht="15" x14ac:dyDescent="0.25">
      <c r="B53" s="118"/>
      <c r="C53" s="119" t="s">
        <v>200</v>
      </c>
      <c r="D53" s="120"/>
      <c r="E53" s="121"/>
      <c r="F53" s="122"/>
      <c r="G53" s="123" t="s">
        <v>130</v>
      </c>
      <c r="H53" s="124" t="s">
        <v>170</v>
      </c>
      <c r="I53" s="125"/>
      <c r="J53" s="125"/>
      <c r="K53" s="125"/>
      <c r="L53" s="126">
        <v>780000</v>
      </c>
      <c r="M53" s="127"/>
      <c r="N53" s="128" t="b">
        <v>1</v>
      </c>
      <c r="O53" s="93" t="b">
        <v>0</v>
      </c>
    </row>
    <row r="54" spans="2:15" ht="15" x14ac:dyDescent="0.25">
      <c r="B54" s="118"/>
      <c r="C54" s="119" t="s">
        <v>201</v>
      </c>
      <c r="D54" s="120"/>
      <c r="E54" s="121"/>
      <c r="F54" s="122"/>
      <c r="G54" s="123" t="s">
        <v>130</v>
      </c>
      <c r="H54" s="124" t="s">
        <v>170</v>
      </c>
      <c r="I54" s="125"/>
      <c r="J54" s="125"/>
      <c r="K54" s="125"/>
      <c r="L54" s="126">
        <v>247500</v>
      </c>
      <c r="M54" s="127"/>
      <c r="N54" s="128" t="b">
        <v>1</v>
      </c>
      <c r="O54" s="93" t="b">
        <v>0</v>
      </c>
    </row>
    <row r="55" spans="2:15" ht="15" x14ac:dyDescent="0.25">
      <c r="B55" s="118"/>
      <c r="C55" s="119" t="s">
        <v>202</v>
      </c>
      <c r="D55" s="120"/>
      <c r="E55" s="121"/>
      <c r="F55" s="122"/>
      <c r="G55" s="123" t="s">
        <v>130</v>
      </c>
      <c r="H55" s="124" t="s">
        <v>170</v>
      </c>
      <c r="I55" s="125"/>
      <c r="J55" s="125"/>
      <c r="K55" s="125"/>
      <c r="L55" s="126">
        <v>1000000</v>
      </c>
      <c r="M55" s="127"/>
      <c r="N55" s="128" t="b">
        <v>1</v>
      </c>
      <c r="O55" s="93" t="b">
        <v>0</v>
      </c>
    </row>
    <row r="56" spans="2:15" ht="15" x14ac:dyDescent="0.25">
      <c r="B56" s="118"/>
      <c r="C56" s="119" t="s">
        <v>203</v>
      </c>
      <c r="D56" s="120"/>
      <c r="E56" s="121"/>
      <c r="F56" s="122"/>
      <c r="G56" s="123" t="s">
        <v>130</v>
      </c>
      <c r="H56" s="124" t="s">
        <v>170</v>
      </c>
      <c r="I56" s="125"/>
      <c r="J56" s="125"/>
      <c r="K56" s="125"/>
      <c r="L56" s="126">
        <v>3020000</v>
      </c>
      <c r="M56" s="127"/>
      <c r="N56" s="128" t="b">
        <v>1</v>
      </c>
      <c r="O56" s="93" t="b">
        <v>0</v>
      </c>
    </row>
    <row r="57" spans="2:15" ht="15" x14ac:dyDescent="0.25">
      <c r="B57" s="118"/>
      <c r="C57" s="119" t="s">
        <v>204</v>
      </c>
      <c r="D57" s="120"/>
      <c r="E57" s="121"/>
      <c r="F57" s="122"/>
      <c r="G57" s="123" t="s">
        <v>130</v>
      </c>
      <c r="H57" s="124" t="s">
        <v>170</v>
      </c>
      <c r="I57" s="125"/>
      <c r="J57" s="125"/>
      <c r="K57" s="125"/>
      <c r="L57" s="126">
        <v>2360000</v>
      </c>
      <c r="M57" s="127"/>
      <c r="N57" s="128" t="b">
        <v>1</v>
      </c>
      <c r="O57" s="93" t="b">
        <v>0</v>
      </c>
    </row>
    <row r="58" spans="2:15" ht="15" x14ac:dyDescent="0.25">
      <c r="B58" s="118"/>
      <c r="C58" s="119" t="s">
        <v>205</v>
      </c>
      <c r="D58" s="120"/>
      <c r="E58" s="121"/>
      <c r="F58" s="122"/>
      <c r="G58" s="123" t="s">
        <v>130</v>
      </c>
      <c r="H58" s="124" t="s">
        <v>170</v>
      </c>
      <c r="I58" s="125"/>
      <c r="J58" s="125"/>
      <c r="K58" s="125"/>
      <c r="L58" s="126">
        <v>660000</v>
      </c>
      <c r="M58" s="127"/>
      <c r="N58" s="128" t="b">
        <v>1</v>
      </c>
      <c r="O58" s="93" t="b">
        <v>0</v>
      </c>
    </row>
    <row r="59" spans="2:15" ht="15" x14ac:dyDescent="0.25">
      <c r="B59" s="118"/>
      <c r="C59" s="119" t="s">
        <v>206</v>
      </c>
      <c r="D59" s="120"/>
      <c r="E59" s="121"/>
      <c r="F59" s="122"/>
      <c r="G59" s="123" t="s">
        <v>130</v>
      </c>
      <c r="H59" s="124" t="s">
        <v>170</v>
      </c>
      <c r="I59" s="125"/>
      <c r="J59" s="125"/>
      <c r="K59" s="125"/>
      <c r="L59" s="126">
        <v>2692500</v>
      </c>
      <c r="M59" s="127"/>
      <c r="N59" s="128" t="b">
        <v>1</v>
      </c>
      <c r="O59" s="93" t="b">
        <v>0</v>
      </c>
    </row>
    <row r="60" spans="2:15" ht="15" x14ac:dyDescent="0.25">
      <c r="B60" s="95">
        <v>46066</v>
      </c>
      <c r="C60" s="96" t="s">
        <v>99</v>
      </c>
      <c r="D60" s="97" t="s">
        <v>37</v>
      </c>
      <c r="E60" s="107" t="s">
        <v>90</v>
      </c>
      <c r="F60" s="99"/>
      <c r="G60" s="100" t="s">
        <v>130</v>
      </c>
      <c r="H60" s="101">
        <v>650000</v>
      </c>
      <c r="I60" s="102"/>
      <c r="J60" s="102"/>
      <c r="K60" s="102"/>
      <c r="L60" s="103"/>
      <c r="M60" s="104"/>
      <c r="N60" s="58" t="b">
        <v>1</v>
      </c>
      <c r="O60" s="93" t="b">
        <v>0</v>
      </c>
    </row>
    <row r="61" spans="2:15" ht="15" x14ac:dyDescent="0.25">
      <c r="B61" s="115">
        <v>46067</v>
      </c>
      <c r="C61" s="22" t="s">
        <v>207</v>
      </c>
      <c r="D61" s="80" t="s">
        <v>56</v>
      </c>
      <c r="E61" s="130"/>
      <c r="F61" s="131"/>
      <c r="G61" s="81" t="s">
        <v>130</v>
      </c>
      <c r="H61" s="132" t="s">
        <v>170</v>
      </c>
      <c r="I61" s="72"/>
      <c r="J61" s="72"/>
      <c r="K61" s="72"/>
      <c r="L61" s="133">
        <v>8670000</v>
      </c>
      <c r="M61" s="28"/>
      <c r="N61" s="117" t="b">
        <v>1</v>
      </c>
      <c r="O61" s="93" t="b">
        <v>0</v>
      </c>
    </row>
    <row r="62" spans="2:15" ht="15" x14ac:dyDescent="0.25">
      <c r="B62" s="115"/>
      <c r="C62" s="22" t="s">
        <v>208</v>
      </c>
      <c r="D62" s="80" t="s">
        <v>56</v>
      </c>
      <c r="E62" s="130"/>
      <c r="F62" s="131"/>
      <c r="G62" s="81" t="s">
        <v>130</v>
      </c>
      <c r="H62" s="132" t="s">
        <v>170</v>
      </c>
      <c r="I62" s="72"/>
      <c r="J62" s="72"/>
      <c r="K62" s="72"/>
      <c r="L62" s="133">
        <v>254000</v>
      </c>
      <c r="M62" s="28"/>
      <c r="N62" s="117" t="b">
        <v>1</v>
      </c>
      <c r="O62" s="93" t="b">
        <v>0</v>
      </c>
    </row>
    <row r="63" spans="2:15" ht="15" x14ac:dyDescent="0.25">
      <c r="B63" s="95">
        <v>46069</v>
      </c>
      <c r="C63" s="96" t="s">
        <v>118</v>
      </c>
      <c r="D63" s="97" t="s">
        <v>37</v>
      </c>
      <c r="E63" s="107" t="s">
        <v>38</v>
      </c>
      <c r="F63" s="99"/>
      <c r="G63" s="100" t="s">
        <v>130</v>
      </c>
      <c r="H63" s="101">
        <v>650000</v>
      </c>
      <c r="I63" s="102"/>
      <c r="J63" s="102"/>
      <c r="K63" s="102"/>
      <c r="L63" s="103"/>
      <c r="M63" s="104"/>
      <c r="N63" s="58" t="b">
        <v>1</v>
      </c>
      <c r="O63" s="93" t="b">
        <v>0</v>
      </c>
    </row>
    <row r="64" spans="2:15" ht="15" x14ac:dyDescent="0.25">
      <c r="B64" s="95"/>
      <c r="C64" s="96" t="s">
        <v>209</v>
      </c>
      <c r="D64" s="97" t="s">
        <v>13</v>
      </c>
      <c r="E64" s="98"/>
      <c r="F64" s="99"/>
      <c r="G64" s="100" t="s">
        <v>130</v>
      </c>
      <c r="H64" s="101">
        <v>750000</v>
      </c>
      <c r="I64" s="102"/>
      <c r="J64" s="102"/>
      <c r="K64" s="102"/>
      <c r="L64" s="103"/>
      <c r="M64" s="104"/>
      <c r="N64" s="58" t="b">
        <v>1</v>
      </c>
      <c r="O64" s="93" t="b">
        <v>0</v>
      </c>
    </row>
    <row r="65" spans="2:15" ht="15" x14ac:dyDescent="0.25">
      <c r="B65" s="115">
        <v>46073</v>
      </c>
      <c r="C65" s="22" t="s">
        <v>210</v>
      </c>
      <c r="D65" s="80" t="s">
        <v>56</v>
      </c>
      <c r="E65" s="69"/>
      <c r="F65" s="131"/>
      <c r="G65" s="81" t="s">
        <v>130</v>
      </c>
      <c r="H65" s="132" t="s">
        <v>170</v>
      </c>
      <c r="I65" s="72"/>
      <c r="J65" s="72"/>
      <c r="K65" s="72"/>
      <c r="L65" s="133">
        <v>1666961</v>
      </c>
      <c r="M65" s="28"/>
      <c r="N65" s="117" t="b">
        <v>1</v>
      </c>
      <c r="O65" s="93" t="b">
        <v>0</v>
      </c>
    </row>
    <row r="66" spans="2:15" ht="15" x14ac:dyDescent="0.25">
      <c r="B66" s="115">
        <v>46077</v>
      </c>
      <c r="C66" s="22" t="s">
        <v>211</v>
      </c>
      <c r="D66" s="80" t="s">
        <v>56</v>
      </c>
      <c r="E66" s="69"/>
      <c r="F66" s="131"/>
      <c r="G66" s="81" t="s">
        <v>130</v>
      </c>
      <c r="H66" s="132" t="s">
        <v>170</v>
      </c>
      <c r="I66" s="72"/>
      <c r="J66" s="72"/>
      <c r="K66" s="72"/>
      <c r="L66" s="133">
        <v>1075000</v>
      </c>
      <c r="M66" s="28"/>
      <c r="N66" s="117" t="b">
        <v>1</v>
      </c>
      <c r="O66" s="93" t="b">
        <v>0</v>
      </c>
    </row>
    <row r="67" spans="2:15" ht="15" x14ac:dyDescent="0.25">
      <c r="B67" s="95"/>
      <c r="C67" s="96" t="s">
        <v>115</v>
      </c>
      <c r="D67" s="97" t="s">
        <v>37</v>
      </c>
      <c r="E67" s="107" t="s">
        <v>212</v>
      </c>
      <c r="F67" s="99"/>
      <c r="G67" s="100" t="s">
        <v>130</v>
      </c>
      <c r="H67" s="101">
        <v>1300000</v>
      </c>
      <c r="I67" s="102"/>
      <c r="J67" s="102"/>
      <c r="K67" s="102"/>
      <c r="L67" s="103"/>
      <c r="M67" s="104"/>
      <c r="N67" s="58" t="b">
        <v>1</v>
      </c>
      <c r="O67" s="93" t="b">
        <v>0</v>
      </c>
    </row>
    <row r="68" spans="2:15" ht="15" x14ac:dyDescent="0.25">
      <c r="B68" s="95"/>
      <c r="C68" s="96" t="s">
        <v>115</v>
      </c>
      <c r="D68" s="97" t="s">
        <v>51</v>
      </c>
      <c r="E68" s="107" t="s">
        <v>184</v>
      </c>
      <c r="F68" s="99"/>
      <c r="G68" s="100" t="s">
        <v>130</v>
      </c>
      <c r="H68" s="101">
        <v>3000000</v>
      </c>
      <c r="I68" s="102"/>
      <c r="J68" s="102"/>
      <c r="K68" s="102"/>
      <c r="L68" s="103"/>
      <c r="M68" s="104"/>
      <c r="N68" s="58" t="b">
        <v>1</v>
      </c>
      <c r="O68" s="93" t="b">
        <v>0</v>
      </c>
    </row>
    <row r="69" spans="2:15" ht="15" x14ac:dyDescent="0.25">
      <c r="B69" s="95">
        <v>46078</v>
      </c>
      <c r="C69" s="96" t="s">
        <v>213</v>
      </c>
      <c r="D69" s="97"/>
      <c r="E69" s="98"/>
      <c r="F69" s="99"/>
      <c r="G69" s="100" t="s">
        <v>130</v>
      </c>
      <c r="H69" s="101">
        <v>55000</v>
      </c>
      <c r="I69" s="102"/>
      <c r="J69" s="102"/>
      <c r="K69" s="102"/>
      <c r="L69" s="103"/>
      <c r="M69" s="104"/>
      <c r="N69" s="58" t="b">
        <v>1</v>
      </c>
      <c r="O69" s="93" t="b">
        <v>0</v>
      </c>
    </row>
    <row r="70" spans="2:15" ht="15" x14ac:dyDescent="0.25">
      <c r="B70" s="95">
        <v>46079</v>
      </c>
      <c r="C70" s="96" t="s">
        <v>120</v>
      </c>
      <c r="D70" s="97" t="s">
        <v>37</v>
      </c>
      <c r="E70" s="107" t="s">
        <v>214</v>
      </c>
      <c r="F70" s="99"/>
      <c r="G70" s="100" t="s">
        <v>130</v>
      </c>
      <c r="H70" s="101">
        <v>750000</v>
      </c>
      <c r="I70" s="102"/>
      <c r="J70" s="102"/>
      <c r="K70" s="102"/>
      <c r="L70" s="103"/>
      <c r="M70" s="104"/>
      <c r="N70" s="58" t="b">
        <v>1</v>
      </c>
      <c r="O70" s="93" t="b">
        <v>0</v>
      </c>
    </row>
    <row r="71" spans="2:15" ht="15" x14ac:dyDescent="0.25">
      <c r="B71" s="95"/>
      <c r="C71" s="96" t="s">
        <v>120</v>
      </c>
      <c r="D71" s="97" t="s">
        <v>183</v>
      </c>
      <c r="E71" s="107" t="s">
        <v>184</v>
      </c>
      <c r="F71" s="99"/>
      <c r="G71" s="100" t="s">
        <v>130</v>
      </c>
      <c r="H71" s="101">
        <v>200000</v>
      </c>
      <c r="I71" s="102"/>
      <c r="J71" s="102"/>
      <c r="K71" s="102"/>
      <c r="L71" s="103"/>
      <c r="M71" s="104"/>
      <c r="N71" s="58" t="b">
        <v>1</v>
      </c>
      <c r="O71" s="93" t="b">
        <v>0</v>
      </c>
    </row>
    <row r="72" spans="2:15" ht="15" x14ac:dyDescent="0.25">
      <c r="B72" s="95">
        <v>46080</v>
      </c>
      <c r="C72" s="96" t="s">
        <v>91</v>
      </c>
      <c r="D72" s="97" t="s">
        <v>183</v>
      </c>
      <c r="E72" s="107" t="s">
        <v>184</v>
      </c>
      <c r="F72" s="99"/>
      <c r="G72" s="100" t="s">
        <v>130</v>
      </c>
      <c r="H72" s="101">
        <v>200000</v>
      </c>
      <c r="I72" s="102"/>
      <c r="J72" s="102"/>
      <c r="K72" s="102"/>
      <c r="L72" s="103"/>
      <c r="M72" s="104"/>
      <c r="N72" s="58" t="b">
        <v>1</v>
      </c>
      <c r="O72" s="93" t="b">
        <v>0</v>
      </c>
    </row>
    <row r="73" spans="2:15" ht="15" x14ac:dyDescent="0.25">
      <c r="B73" s="95"/>
      <c r="C73" s="96" t="s">
        <v>91</v>
      </c>
      <c r="D73" s="97" t="s">
        <v>37</v>
      </c>
      <c r="E73" s="107" t="s">
        <v>214</v>
      </c>
      <c r="F73" s="99"/>
      <c r="G73" s="100" t="s">
        <v>130</v>
      </c>
      <c r="H73" s="101">
        <v>750000</v>
      </c>
      <c r="I73" s="102"/>
      <c r="J73" s="102"/>
      <c r="K73" s="102"/>
      <c r="L73" s="103"/>
      <c r="M73" s="104"/>
      <c r="N73" s="58" t="b">
        <v>1</v>
      </c>
      <c r="O73" s="93" t="b">
        <v>0</v>
      </c>
    </row>
    <row r="74" spans="2:15" ht="15" x14ac:dyDescent="0.25">
      <c r="B74" s="95"/>
      <c r="C74" s="96" t="s">
        <v>102</v>
      </c>
      <c r="D74" s="97" t="s">
        <v>183</v>
      </c>
      <c r="E74" s="107" t="s">
        <v>184</v>
      </c>
      <c r="F74" s="99"/>
      <c r="G74" s="100" t="s">
        <v>130</v>
      </c>
      <c r="H74" s="101">
        <v>200000</v>
      </c>
      <c r="I74" s="102"/>
      <c r="J74" s="102"/>
      <c r="K74" s="102"/>
      <c r="L74" s="103"/>
      <c r="M74" s="104"/>
      <c r="N74" s="58" t="b">
        <v>1</v>
      </c>
      <c r="O74" s="93" t="b">
        <v>0</v>
      </c>
    </row>
    <row r="75" spans="2:15" ht="15" x14ac:dyDescent="0.25">
      <c r="B75" s="95"/>
      <c r="C75" s="96" t="s">
        <v>102</v>
      </c>
      <c r="D75" s="97" t="s">
        <v>37</v>
      </c>
      <c r="E75" s="107" t="s">
        <v>215</v>
      </c>
      <c r="F75" s="99"/>
      <c r="G75" s="100" t="s">
        <v>130</v>
      </c>
      <c r="H75" s="101">
        <v>750000</v>
      </c>
      <c r="I75" s="102"/>
      <c r="J75" s="102"/>
      <c r="K75" s="102"/>
      <c r="L75" s="103"/>
      <c r="M75" s="104"/>
      <c r="N75" s="58" t="b">
        <v>1</v>
      </c>
      <c r="O75" s="93" t="b">
        <v>0</v>
      </c>
    </row>
    <row r="76" spans="2:15" ht="15" x14ac:dyDescent="0.25">
      <c r="B76" s="95"/>
      <c r="C76" s="96" t="s">
        <v>101</v>
      </c>
      <c r="D76" s="97" t="s">
        <v>37</v>
      </c>
      <c r="E76" s="107" t="s">
        <v>216</v>
      </c>
      <c r="F76" s="99"/>
      <c r="G76" s="100" t="s">
        <v>130</v>
      </c>
      <c r="H76" s="101">
        <v>650000</v>
      </c>
      <c r="I76" s="102"/>
      <c r="J76" s="102"/>
      <c r="K76" s="102"/>
      <c r="L76" s="103"/>
      <c r="M76" s="104"/>
      <c r="N76" s="58" t="b">
        <v>1</v>
      </c>
      <c r="O76" s="93" t="b">
        <v>0</v>
      </c>
    </row>
    <row r="77" spans="2:15" ht="15" x14ac:dyDescent="0.25">
      <c r="B77" s="95"/>
      <c r="C77" s="96" t="s">
        <v>158</v>
      </c>
      <c r="D77" s="97" t="s">
        <v>183</v>
      </c>
      <c r="E77" s="107" t="s">
        <v>184</v>
      </c>
      <c r="F77" s="99"/>
      <c r="G77" s="100" t="s">
        <v>130</v>
      </c>
      <c r="H77" s="101">
        <v>200000</v>
      </c>
      <c r="I77" s="102"/>
      <c r="J77" s="102"/>
      <c r="K77" s="102"/>
      <c r="L77" s="103"/>
      <c r="M77" s="104"/>
      <c r="N77" s="58" t="b">
        <v>1</v>
      </c>
      <c r="O77" s="93" t="b">
        <v>0</v>
      </c>
    </row>
    <row r="78" spans="2:15" ht="15" x14ac:dyDescent="0.25">
      <c r="B78" s="95"/>
      <c r="C78" s="96" t="s">
        <v>158</v>
      </c>
      <c r="D78" s="97" t="s">
        <v>37</v>
      </c>
      <c r="E78" s="107" t="s">
        <v>214</v>
      </c>
      <c r="F78" s="99"/>
      <c r="G78" s="100" t="s">
        <v>217</v>
      </c>
      <c r="H78" s="101">
        <v>750000</v>
      </c>
      <c r="I78" s="102"/>
      <c r="J78" s="102"/>
      <c r="K78" s="102"/>
      <c r="L78" s="103"/>
      <c r="M78" s="104"/>
      <c r="N78" s="58" t="b">
        <v>1</v>
      </c>
      <c r="O78" s="93" t="b">
        <v>0</v>
      </c>
    </row>
    <row r="79" spans="2:15" ht="15" x14ac:dyDescent="0.25">
      <c r="B79" s="95"/>
      <c r="C79" s="96" t="s">
        <v>96</v>
      </c>
      <c r="D79" s="97" t="s">
        <v>37</v>
      </c>
      <c r="E79" s="107" t="s">
        <v>218</v>
      </c>
      <c r="F79" s="99"/>
      <c r="G79" s="100" t="s">
        <v>41</v>
      </c>
      <c r="H79" s="101">
        <v>650000</v>
      </c>
      <c r="I79" s="102"/>
      <c r="J79" s="102"/>
      <c r="K79" s="102"/>
      <c r="L79" s="103"/>
      <c r="M79" s="104"/>
      <c r="N79" s="58" t="b">
        <v>1</v>
      </c>
      <c r="O79" s="93" t="b">
        <v>0</v>
      </c>
    </row>
    <row r="80" spans="2:15" ht="15" x14ac:dyDescent="0.25">
      <c r="B80" s="95">
        <v>46081</v>
      </c>
      <c r="C80" s="96" t="s">
        <v>108</v>
      </c>
      <c r="D80" s="97" t="s">
        <v>37</v>
      </c>
      <c r="E80" s="107" t="s">
        <v>218</v>
      </c>
      <c r="F80" s="99"/>
      <c r="G80" s="100" t="s">
        <v>130</v>
      </c>
      <c r="H80" s="101">
        <v>650000</v>
      </c>
      <c r="I80" s="102"/>
      <c r="J80" s="102"/>
      <c r="K80" s="102"/>
      <c r="L80" s="103"/>
      <c r="M80" s="104"/>
      <c r="N80" s="58" t="b">
        <v>1</v>
      </c>
      <c r="O80" s="93" t="b">
        <v>0</v>
      </c>
    </row>
    <row r="81" spans="2:15" ht="15" x14ac:dyDescent="0.25">
      <c r="B81" s="95"/>
      <c r="C81" s="96" t="s">
        <v>93</v>
      </c>
      <c r="D81" s="97" t="s">
        <v>183</v>
      </c>
      <c r="E81" s="107" t="s">
        <v>184</v>
      </c>
      <c r="F81" s="99"/>
      <c r="G81" s="100" t="s">
        <v>130</v>
      </c>
      <c r="H81" s="101">
        <v>200000</v>
      </c>
      <c r="I81" s="102"/>
      <c r="J81" s="102"/>
      <c r="K81" s="102"/>
      <c r="L81" s="103"/>
      <c r="M81" s="104"/>
      <c r="N81" s="58" t="b">
        <v>1</v>
      </c>
      <c r="O81" s="93" t="b">
        <v>0</v>
      </c>
    </row>
    <row r="82" spans="2:15" ht="15" x14ac:dyDescent="0.25">
      <c r="B82" s="95"/>
      <c r="C82" s="96" t="s">
        <v>103</v>
      </c>
      <c r="D82" s="97" t="s">
        <v>183</v>
      </c>
      <c r="E82" s="107" t="s">
        <v>184</v>
      </c>
      <c r="F82" s="99"/>
      <c r="G82" s="100" t="s">
        <v>130</v>
      </c>
      <c r="H82" s="101">
        <v>200000</v>
      </c>
      <c r="I82" s="102"/>
      <c r="J82" s="102"/>
      <c r="K82" s="102"/>
      <c r="L82" s="103"/>
      <c r="M82" s="104"/>
      <c r="N82" s="58" t="b">
        <v>1</v>
      </c>
      <c r="O82" s="93" t="b">
        <v>0</v>
      </c>
    </row>
    <row r="83" spans="2:15" ht="15" x14ac:dyDescent="0.25">
      <c r="B83" s="95"/>
      <c r="C83" s="96" t="s">
        <v>219</v>
      </c>
      <c r="D83" s="97" t="s">
        <v>37</v>
      </c>
      <c r="E83" s="107" t="s">
        <v>220</v>
      </c>
      <c r="F83" s="99"/>
      <c r="G83" s="100" t="s">
        <v>130</v>
      </c>
      <c r="H83" s="101">
        <v>1300000</v>
      </c>
      <c r="I83" s="102"/>
      <c r="J83" s="102"/>
      <c r="K83" s="102"/>
      <c r="L83" s="103"/>
      <c r="M83" s="104"/>
      <c r="N83" s="58" t="b">
        <v>1</v>
      </c>
      <c r="O83" s="93" t="b">
        <v>0</v>
      </c>
    </row>
    <row r="84" spans="2:15" ht="15" x14ac:dyDescent="0.25">
      <c r="B84" s="95"/>
      <c r="C84" s="96" t="s">
        <v>219</v>
      </c>
      <c r="D84" s="97" t="s">
        <v>37</v>
      </c>
      <c r="E84" s="107" t="s">
        <v>221</v>
      </c>
      <c r="F84" s="99"/>
      <c r="G84" s="100" t="s">
        <v>130</v>
      </c>
      <c r="H84" s="101">
        <v>1300000</v>
      </c>
      <c r="I84" s="102"/>
      <c r="J84" s="102"/>
      <c r="K84" s="102"/>
      <c r="L84" s="103"/>
      <c r="M84" s="104"/>
      <c r="N84" s="58" t="b">
        <v>1</v>
      </c>
      <c r="O84" s="93" t="b">
        <v>0</v>
      </c>
    </row>
    <row r="85" spans="2:15" ht="15" x14ac:dyDescent="0.25">
      <c r="B85" s="95"/>
      <c r="C85" s="96" t="s">
        <v>219</v>
      </c>
      <c r="D85" s="97" t="s">
        <v>37</v>
      </c>
      <c r="E85" s="107" t="s">
        <v>222</v>
      </c>
      <c r="F85" s="134" t="s">
        <v>17</v>
      </c>
      <c r="G85" s="100" t="s">
        <v>130</v>
      </c>
      <c r="H85" s="101">
        <v>250000</v>
      </c>
      <c r="I85" s="102"/>
      <c r="J85" s="102"/>
      <c r="K85" s="102"/>
      <c r="L85" s="103"/>
      <c r="M85" s="104"/>
      <c r="N85" s="58" t="b">
        <v>1</v>
      </c>
      <c r="O85" s="93" t="b">
        <v>0</v>
      </c>
    </row>
    <row r="86" spans="2:15" ht="15" x14ac:dyDescent="0.25">
      <c r="B86" s="95"/>
      <c r="C86" s="96" t="s">
        <v>97</v>
      </c>
      <c r="D86" s="97" t="s">
        <v>164</v>
      </c>
      <c r="E86" s="107" t="s">
        <v>223</v>
      </c>
      <c r="F86" s="99"/>
      <c r="G86" s="100" t="s">
        <v>130</v>
      </c>
      <c r="H86" s="101">
        <v>250000</v>
      </c>
      <c r="I86" s="102"/>
      <c r="J86" s="102"/>
      <c r="K86" s="102"/>
      <c r="L86" s="103"/>
      <c r="M86" s="104"/>
      <c r="N86" s="58" t="b">
        <v>1</v>
      </c>
      <c r="O86" s="93" t="b">
        <v>0</v>
      </c>
    </row>
    <row r="87" spans="2:15" ht="15" x14ac:dyDescent="0.25">
      <c r="B87" s="95"/>
      <c r="C87" s="96" t="s">
        <v>95</v>
      </c>
      <c r="D87" s="97" t="s">
        <v>37</v>
      </c>
      <c r="E87" s="107" t="s">
        <v>224</v>
      </c>
      <c r="F87" s="99"/>
      <c r="G87" s="100" t="s">
        <v>130</v>
      </c>
      <c r="H87" s="101">
        <v>650000</v>
      </c>
      <c r="I87" s="102"/>
      <c r="J87" s="102"/>
      <c r="K87" s="102"/>
      <c r="L87" s="103"/>
      <c r="M87" s="104"/>
      <c r="N87" s="58" t="b">
        <v>1</v>
      </c>
      <c r="O87" s="93" t="b">
        <v>0</v>
      </c>
    </row>
    <row r="88" spans="2:15" ht="15" x14ac:dyDescent="0.25">
      <c r="B88" s="95"/>
      <c r="C88" s="96" t="s">
        <v>225</v>
      </c>
      <c r="D88" s="97" t="s">
        <v>37</v>
      </c>
      <c r="E88" s="107" t="s">
        <v>226</v>
      </c>
      <c r="F88" s="99"/>
      <c r="G88" s="100" t="s">
        <v>130</v>
      </c>
      <c r="H88" s="101">
        <v>750000</v>
      </c>
      <c r="I88" s="102"/>
      <c r="J88" s="102"/>
      <c r="K88" s="102"/>
      <c r="L88" s="103"/>
      <c r="M88" s="104"/>
      <c r="N88" s="58" t="b">
        <v>1</v>
      </c>
      <c r="O88" s="93" t="b">
        <v>0</v>
      </c>
    </row>
    <row r="89" spans="2:15" ht="15" x14ac:dyDescent="0.25">
      <c r="B89" s="95"/>
      <c r="C89" s="96" t="s">
        <v>225</v>
      </c>
      <c r="D89" s="97" t="s">
        <v>37</v>
      </c>
      <c r="E89" s="107" t="s">
        <v>227</v>
      </c>
      <c r="F89" s="135" t="s">
        <v>17</v>
      </c>
      <c r="G89" s="100" t="s">
        <v>130</v>
      </c>
      <c r="H89" s="101">
        <v>250000</v>
      </c>
      <c r="I89" s="102"/>
      <c r="J89" s="102"/>
      <c r="K89" s="102"/>
      <c r="L89" s="103"/>
      <c r="M89" s="104"/>
      <c r="N89" s="58" t="b">
        <v>1</v>
      </c>
      <c r="O89" s="93" t="b">
        <v>0</v>
      </c>
    </row>
    <row r="90" spans="2:15" ht="15" x14ac:dyDescent="0.25">
      <c r="B90" s="115"/>
      <c r="C90" s="22" t="s">
        <v>228</v>
      </c>
      <c r="D90" s="80" t="s">
        <v>56</v>
      </c>
      <c r="E90" s="136"/>
      <c r="F90" s="131"/>
      <c r="G90" s="81" t="s">
        <v>130</v>
      </c>
      <c r="H90" s="132" t="s">
        <v>170</v>
      </c>
      <c r="I90" s="72"/>
      <c r="J90" s="72"/>
      <c r="K90" s="72"/>
      <c r="L90" s="133">
        <v>540000</v>
      </c>
      <c r="M90" s="28"/>
      <c r="N90" s="117" t="b">
        <v>1</v>
      </c>
      <c r="O90" s="93" t="b">
        <v>0</v>
      </c>
    </row>
    <row r="91" spans="2:15" ht="15" x14ac:dyDescent="0.25">
      <c r="B91" s="95"/>
      <c r="C91" s="96"/>
      <c r="D91" s="97"/>
      <c r="E91" s="98"/>
      <c r="F91" s="99"/>
      <c r="G91" s="137"/>
      <c r="H91" s="138"/>
      <c r="I91" s="102"/>
      <c r="J91" s="102"/>
      <c r="K91" s="102"/>
      <c r="L91" s="103"/>
      <c r="M91" s="104"/>
      <c r="N91" s="58" t="b">
        <v>0</v>
      </c>
      <c r="O91" s="93" t="b">
        <v>0</v>
      </c>
    </row>
    <row r="92" spans="2:15" ht="15" x14ac:dyDescent="0.25">
      <c r="B92" s="109"/>
      <c r="C92" s="105"/>
      <c r="D92" s="106"/>
      <c r="E92" s="111"/>
      <c r="F92" s="111"/>
      <c r="G92" s="113"/>
      <c r="H92" s="112"/>
      <c r="I92" s="112"/>
      <c r="J92" s="112"/>
      <c r="K92" s="112"/>
      <c r="L92" s="103"/>
      <c r="M92" s="108"/>
      <c r="N92" s="58" t="b">
        <v>0</v>
      </c>
      <c r="O92" s="93" t="b">
        <v>0</v>
      </c>
    </row>
    <row r="93" spans="2:15" ht="15" x14ac:dyDescent="0.25">
      <c r="B93" s="217" t="s">
        <v>20</v>
      </c>
      <c r="C93" s="210"/>
      <c r="D93" s="211"/>
      <c r="E93" s="218" t="s">
        <v>21</v>
      </c>
      <c r="F93" s="210"/>
      <c r="G93" s="211"/>
    </row>
    <row r="94" spans="2:15" ht="15" x14ac:dyDescent="0.25">
      <c r="B94" s="198" t="s">
        <v>22</v>
      </c>
      <c r="C94" s="199"/>
      <c r="D94" s="31">
        <f>SUM(H89+H88+H87+H84+H83+H80+H79+H78+H76+H75+H73+H70+H67+H63+H60+H36+H35+H34+H32+H31+H27+H25+H15+H13+H10+H8+H7)</f>
        <v>20775000</v>
      </c>
      <c r="E94" s="200" t="s">
        <v>131</v>
      </c>
      <c r="F94" s="201"/>
      <c r="G94" s="32"/>
    </row>
    <row r="95" spans="2:15" ht="15" x14ac:dyDescent="0.25">
      <c r="B95" s="191" t="s">
        <v>24</v>
      </c>
      <c r="C95" s="192"/>
      <c r="D95" s="91">
        <f>SUM(H64)</f>
        <v>750000</v>
      </c>
      <c r="E95" s="191" t="s">
        <v>25</v>
      </c>
      <c r="F95" s="192"/>
      <c r="G95" s="34"/>
    </row>
    <row r="96" spans="2:15" ht="15" x14ac:dyDescent="0.25">
      <c r="B96" s="191" t="s">
        <v>26</v>
      </c>
      <c r="C96" s="192"/>
      <c r="D96" s="37">
        <v>0</v>
      </c>
      <c r="E96" s="200" t="s">
        <v>23</v>
      </c>
      <c r="F96" s="201"/>
      <c r="G96" s="34">
        <f>SUM(L90+L66+L65+L62+L61+L23+L22+L21+L20+L19+L18+L17)</f>
        <v>14975461</v>
      </c>
    </row>
    <row r="97" spans="2:7" ht="15" x14ac:dyDescent="0.25">
      <c r="B97" s="191" t="s">
        <v>28</v>
      </c>
      <c r="C97" s="192"/>
      <c r="D97" s="37">
        <f>SUM(H68+H38+H37+H28+H16+H14+H11)</f>
        <v>7800000</v>
      </c>
      <c r="E97" s="191" t="s">
        <v>27</v>
      </c>
      <c r="F97" s="192"/>
      <c r="G97" s="36">
        <v>25572688</v>
      </c>
    </row>
    <row r="98" spans="2:7" ht="15" x14ac:dyDescent="0.25">
      <c r="B98" s="191" t="s">
        <v>151</v>
      </c>
      <c r="C98" s="192"/>
      <c r="D98" s="37">
        <v>0</v>
      </c>
      <c r="E98" s="205" t="s">
        <v>229</v>
      </c>
      <c r="F98" s="202"/>
      <c r="G98" s="36">
        <f>SUM(L39:L59)</f>
        <v>29755000</v>
      </c>
    </row>
    <row r="99" spans="2:7" ht="15" x14ac:dyDescent="0.25">
      <c r="B99" s="205" t="s">
        <v>159</v>
      </c>
      <c r="C99" s="202"/>
      <c r="D99" s="139">
        <f>SUM(H86+H24+H12+H9)</f>
        <v>1000000</v>
      </c>
      <c r="E99" s="205"/>
      <c r="F99" s="202"/>
      <c r="G99" s="38"/>
    </row>
    <row r="100" spans="2:7" ht="15" x14ac:dyDescent="0.25">
      <c r="B100" s="207" t="s">
        <v>44</v>
      </c>
      <c r="C100" s="208"/>
      <c r="D100" s="74">
        <v>21572529</v>
      </c>
      <c r="E100" s="205"/>
      <c r="F100" s="202"/>
      <c r="G100" s="38"/>
    </row>
    <row r="101" spans="2:7" ht="15" x14ac:dyDescent="0.25">
      <c r="B101" s="209" t="s">
        <v>29</v>
      </c>
      <c r="C101" s="210"/>
      <c r="D101" s="39">
        <f>SUM(D94:D99)</f>
        <v>30325000</v>
      </c>
      <c r="E101" s="193" t="s">
        <v>30</v>
      </c>
      <c r="F101" s="185"/>
      <c r="G101" s="40">
        <f>SUM(G94:G100)</f>
        <v>70303149</v>
      </c>
    </row>
    <row r="102" spans="2:7" ht="15" x14ac:dyDescent="0.25">
      <c r="B102" s="175" t="s">
        <v>31</v>
      </c>
      <c r="C102" s="176"/>
      <c r="D102" s="176"/>
      <c r="E102" s="176"/>
      <c r="F102" s="176"/>
      <c r="G102" s="177"/>
    </row>
    <row r="103" spans="2:7" ht="12.75" x14ac:dyDescent="0.2">
      <c r="B103" s="186"/>
      <c r="C103" s="179"/>
      <c r="D103" s="187"/>
      <c r="E103" s="176"/>
      <c r="F103" s="176"/>
      <c r="G103" s="177"/>
    </row>
    <row r="104" spans="2:7" ht="15" x14ac:dyDescent="0.25">
      <c r="B104" s="175" t="s">
        <v>32</v>
      </c>
      <c r="C104" s="176"/>
      <c r="D104" s="176"/>
      <c r="E104" s="176"/>
      <c r="F104" s="176"/>
      <c r="G104" s="177"/>
    </row>
    <row r="105" spans="2:7" ht="15" x14ac:dyDescent="0.25">
      <c r="B105" s="188" t="s">
        <v>153</v>
      </c>
      <c r="C105" s="179"/>
      <c r="D105" s="189">
        <v>0</v>
      </c>
      <c r="E105" s="176"/>
      <c r="F105" s="176"/>
      <c r="G105" s="177"/>
    </row>
    <row r="106" spans="2:7" ht="15" x14ac:dyDescent="0.25">
      <c r="B106" s="205"/>
      <c r="C106" s="202"/>
      <c r="D106" s="206"/>
      <c r="E106" s="203"/>
      <c r="F106" s="203"/>
      <c r="G106" s="204"/>
    </row>
    <row r="107" spans="2:7" ht="15" x14ac:dyDescent="0.25">
      <c r="B107" s="205"/>
      <c r="C107" s="202"/>
      <c r="D107" s="206"/>
      <c r="E107" s="203"/>
      <c r="F107" s="203"/>
      <c r="G107" s="204"/>
    </row>
    <row r="108" spans="2:7" ht="15" x14ac:dyDescent="0.25">
      <c r="B108" s="215" t="s">
        <v>34</v>
      </c>
      <c r="C108" s="182"/>
      <c r="D108" s="213">
        <f>SUM(D105:G107)</f>
        <v>0</v>
      </c>
      <c r="E108" s="184"/>
      <c r="F108" s="184"/>
      <c r="G108" s="185"/>
    </row>
    <row r="109" spans="2:7" ht="15" x14ac:dyDescent="0.25">
      <c r="B109" s="214"/>
      <c r="C109" s="176"/>
      <c r="D109" s="176"/>
      <c r="E109" s="176"/>
      <c r="F109" s="176"/>
      <c r="G109" s="177"/>
    </row>
    <row r="110" spans="2:7" ht="15" x14ac:dyDescent="0.25">
      <c r="B110" s="178" t="s">
        <v>45</v>
      </c>
      <c r="C110" s="179"/>
      <c r="D110" s="190">
        <v>0</v>
      </c>
      <c r="E110" s="176"/>
      <c r="F110" s="176"/>
      <c r="G110" s="177"/>
    </row>
    <row r="111" spans="2:7" ht="15" x14ac:dyDescent="0.25">
      <c r="B111" s="178" t="s">
        <v>33</v>
      </c>
      <c r="C111" s="179"/>
      <c r="D111" s="180">
        <f>SUM(D103)</f>
        <v>0</v>
      </c>
      <c r="E111" s="176"/>
      <c r="F111" s="176"/>
      <c r="G111" s="177"/>
    </row>
    <row r="112" spans="2:7" ht="15" x14ac:dyDescent="0.25">
      <c r="B112" s="42" t="s">
        <v>62</v>
      </c>
      <c r="C112" s="43"/>
      <c r="D112" s="180">
        <f>SUM(D108)</f>
        <v>0</v>
      </c>
      <c r="E112" s="176"/>
      <c r="F112" s="176"/>
      <c r="G112" s="177"/>
    </row>
    <row r="113" spans="2:7" ht="15" x14ac:dyDescent="0.25">
      <c r="B113" s="181" t="s">
        <v>35</v>
      </c>
      <c r="C113" s="182"/>
      <c r="D113" s="183">
        <f>(D110+D111-D112)</f>
        <v>0</v>
      </c>
      <c r="E113" s="184"/>
      <c r="F113" s="184"/>
      <c r="G113" s="185"/>
    </row>
  </sheetData>
  <mergeCells count="41">
    <mergeCell ref="L5:M5"/>
    <mergeCell ref="N5:N6"/>
    <mergeCell ref="O5:O6"/>
    <mergeCell ref="B93:D93"/>
    <mergeCell ref="E93:G93"/>
    <mergeCell ref="B94:C94"/>
    <mergeCell ref="B95:C95"/>
    <mergeCell ref="E94:F94"/>
    <mergeCell ref="E95:F95"/>
    <mergeCell ref="B96:C96"/>
    <mergeCell ref="E96:F96"/>
    <mergeCell ref="B97:C97"/>
    <mergeCell ref="E97:F97"/>
    <mergeCell ref="E98:F98"/>
    <mergeCell ref="D106:G106"/>
    <mergeCell ref="D107:G107"/>
    <mergeCell ref="B98:C98"/>
    <mergeCell ref="B103:C103"/>
    <mergeCell ref="B105:C105"/>
    <mergeCell ref="B106:C106"/>
    <mergeCell ref="D108:G108"/>
    <mergeCell ref="B109:G109"/>
    <mergeCell ref="D110:G110"/>
    <mergeCell ref="D111:G111"/>
    <mergeCell ref="D112:G112"/>
    <mergeCell ref="D113:G113"/>
    <mergeCell ref="E99:F99"/>
    <mergeCell ref="E100:F100"/>
    <mergeCell ref="E101:F101"/>
    <mergeCell ref="B102:G102"/>
    <mergeCell ref="D103:G103"/>
    <mergeCell ref="B104:G104"/>
    <mergeCell ref="D105:G105"/>
    <mergeCell ref="B107:C107"/>
    <mergeCell ref="B108:C108"/>
    <mergeCell ref="B110:C110"/>
    <mergeCell ref="B111:C111"/>
    <mergeCell ref="B113:C113"/>
    <mergeCell ref="B99:C99"/>
    <mergeCell ref="B100:C100"/>
    <mergeCell ref="B101:C101"/>
  </mergeCells>
  <dataValidations count="4">
    <dataValidation type="list" allowBlank="1" sqref="D32:D85 D87:D92" xr:uid="{00000000-0002-0000-18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G7:G92" xr:uid="{00000000-0002-0000-1800-000001000000}">
      <formula1>"TUNAI,BNI CV,GOPAY,BNI VA,PUSAT,KAS AKBID,BNI AKBID"</formula1>
    </dataValidation>
    <dataValidation type="list" allowBlank="1" sqref="D86" xr:uid="{00000000-0002-0000-1800-000002000000}">
      <formula1>"Pendaftaran,Herregistrasi,Konversi,Angsuran,KRS,Martikulasi,Biaya Cetak,Biaya Cuti,Operasional,PKKMB dll,SGS,FB/IG,Google,Dana Dinas,Lainnya,Agency Kampus,Agency Mhs,Refund,Biaya Praktik,Asrama"</formula1>
    </dataValidation>
    <dataValidation type="list" allowBlank="1" sqref="D7:D31" xr:uid="{00000000-0002-0000-18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216D-1939-4C5C-90BC-EBB6A77FC7AD}">
  <dimension ref="A3:F62"/>
  <sheetViews>
    <sheetView topLeftCell="A4" workbookViewId="0">
      <selection activeCell="A16" sqref="A16"/>
    </sheetView>
  </sheetViews>
  <sheetFormatPr defaultRowHeight="12.75" x14ac:dyDescent="0.2"/>
  <cols>
    <col min="1" max="1" width="46.5703125" bestFit="1" customWidth="1"/>
    <col min="2" max="2" width="16.7109375" bestFit="1" customWidth="1"/>
    <col min="3" max="3" width="22.42578125" bestFit="1" customWidth="1"/>
    <col min="4" max="4" width="13.140625" bestFit="1" customWidth="1"/>
    <col min="5" max="5" width="12.42578125" bestFit="1" customWidth="1"/>
    <col min="6" max="6" width="8" bestFit="1" customWidth="1"/>
    <col min="7" max="7" width="12" bestFit="1" customWidth="1"/>
    <col min="8" max="8" width="12.140625" bestFit="1" customWidth="1"/>
    <col min="9" max="9" width="11.85546875" bestFit="1" customWidth="1"/>
    <col min="10" max="10" width="11.7109375" bestFit="1" customWidth="1"/>
  </cols>
  <sheetData>
    <row r="3" spans="1:6" x14ac:dyDescent="0.2">
      <c r="A3" s="170" t="s">
        <v>278</v>
      </c>
      <c r="B3" t="s">
        <v>280</v>
      </c>
      <c r="D3" s="165" t="s">
        <v>283</v>
      </c>
    </row>
    <row r="4" spans="1:6" x14ac:dyDescent="0.2">
      <c r="A4" s="171" t="s">
        <v>37</v>
      </c>
      <c r="B4" s="172">
        <v>27575000</v>
      </c>
      <c r="D4" s="165" t="s">
        <v>104</v>
      </c>
      <c r="E4" s="165" t="s">
        <v>284</v>
      </c>
      <c r="F4" s="165" t="s">
        <v>282</v>
      </c>
    </row>
    <row r="5" spans="1:6" x14ac:dyDescent="0.2">
      <c r="A5" s="173" t="s">
        <v>113</v>
      </c>
      <c r="B5" s="172">
        <v>650000</v>
      </c>
      <c r="C5" s="219" t="s">
        <v>282</v>
      </c>
      <c r="D5" s="165" t="s">
        <v>219</v>
      </c>
      <c r="E5" s="165" t="s">
        <v>285</v>
      </c>
      <c r="F5" s="165" t="s">
        <v>282</v>
      </c>
    </row>
    <row r="6" spans="1:6" x14ac:dyDescent="0.2">
      <c r="A6" s="173" t="s">
        <v>138</v>
      </c>
      <c r="B6" s="172">
        <v>1300000</v>
      </c>
      <c r="C6" s="219" t="s">
        <v>282</v>
      </c>
      <c r="D6" s="165"/>
      <c r="E6" s="165"/>
      <c r="F6" s="165"/>
    </row>
    <row r="7" spans="1:6" x14ac:dyDescent="0.2">
      <c r="A7" s="173" t="s">
        <v>157</v>
      </c>
      <c r="B7" s="172">
        <v>3900000</v>
      </c>
      <c r="C7" s="219" t="s">
        <v>282</v>
      </c>
    </row>
    <row r="8" spans="1:6" x14ac:dyDescent="0.2">
      <c r="A8" s="173" t="s">
        <v>255</v>
      </c>
      <c r="B8" s="172">
        <v>1500000</v>
      </c>
      <c r="C8" s="219" t="s">
        <v>282</v>
      </c>
    </row>
    <row r="9" spans="1:6" x14ac:dyDescent="0.2">
      <c r="A9" s="173" t="s">
        <v>234</v>
      </c>
      <c r="B9" s="172">
        <v>3250000</v>
      </c>
      <c r="C9" s="219" t="s">
        <v>282</v>
      </c>
    </row>
    <row r="10" spans="1:6" x14ac:dyDescent="0.2">
      <c r="A10" s="173" t="s">
        <v>95</v>
      </c>
      <c r="B10" s="172">
        <v>1300000</v>
      </c>
      <c r="C10" s="219" t="s">
        <v>282</v>
      </c>
    </row>
    <row r="11" spans="1:6" x14ac:dyDescent="0.2">
      <c r="A11" s="173" t="s">
        <v>264</v>
      </c>
      <c r="B11" s="172">
        <v>750000</v>
      </c>
      <c r="C11" s="219" t="s">
        <v>282</v>
      </c>
    </row>
    <row r="12" spans="1:6" x14ac:dyDescent="0.2">
      <c r="A12" s="173" t="s">
        <v>106</v>
      </c>
      <c r="B12" s="172">
        <v>1300000</v>
      </c>
      <c r="C12" s="219" t="s">
        <v>282</v>
      </c>
    </row>
    <row r="13" spans="1:6" x14ac:dyDescent="0.2">
      <c r="A13" s="173" t="s">
        <v>117</v>
      </c>
      <c r="B13" s="172">
        <v>1500000</v>
      </c>
      <c r="C13" s="219" t="s">
        <v>282</v>
      </c>
    </row>
    <row r="14" spans="1:6" x14ac:dyDescent="0.2">
      <c r="A14" s="173" t="s">
        <v>248</v>
      </c>
      <c r="B14" s="172">
        <v>750000</v>
      </c>
      <c r="C14" s="219" t="s">
        <v>282</v>
      </c>
    </row>
    <row r="15" spans="1:6" x14ac:dyDescent="0.2">
      <c r="A15" s="173" t="s">
        <v>105</v>
      </c>
      <c r="B15" s="172">
        <v>1300000</v>
      </c>
      <c r="C15" s="219" t="s">
        <v>282</v>
      </c>
    </row>
    <row r="16" spans="1:6" x14ac:dyDescent="0.2">
      <c r="A16" s="173" t="s">
        <v>119</v>
      </c>
      <c r="B16" s="172">
        <v>675000</v>
      </c>
      <c r="C16" s="219" t="s">
        <v>287</v>
      </c>
    </row>
    <row r="17" spans="1:4" x14ac:dyDescent="0.2">
      <c r="A17" s="173" t="s">
        <v>111</v>
      </c>
      <c r="B17" s="172">
        <v>1300000</v>
      </c>
      <c r="C17" s="219" t="s">
        <v>282</v>
      </c>
    </row>
    <row r="18" spans="1:4" x14ac:dyDescent="0.2">
      <c r="A18" s="173" t="s">
        <v>262</v>
      </c>
      <c r="B18" s="172">
        <v>750000</v>
      </c>
      <c r="C18" s="220" t="s">
        <v>286</v>
      </c>
    </row>
    <row r="19" spans="1:4" x14ac:dyDescent="0.2">
      <c r="A19" s="173" t="s">
        <v>251</v>
      </c>
      <c r="B19" s="172">
        <v>1250000</v>
      </c>
      <c r="C19" s="220"/>
    </row>
    <row r="20" spans="1:4" x14ac:dyDescent="0.2">
      <c r="A20" s="173" t="s">
        <v>92</v>
      </c>
      <c r="B20" s="172">
        <v>750000</v>
      </c>
      <c r="C20" s="219" t="s">
        <v>282</v>
      </c>
    </row>
    <row r="21" spans="1:4" x14ac:dyDescent="0.2">
      <c r="A21" s="173" t="s">
        <v>101</v>
      </c>
      <c r="B21" s="172">
        <v>650000</v>
      </c>
      <c r="C21" s="219" t="s">
        <v>282</v>
      </c>
    </row>
    <row r="22" spans="1:4" x14ac:dyDescent="0.2">
      <c r="A22" s="173" t="s">
        <v>114</v>
      </c>
      <c r="B22" s="172">
        <v>1900000</v>
      </c>
      <c r="C22" s="219" t="s">
        <v>287</v>
      </c>
    </row>
    <row r="23" spans="1:4" x14ac:dyDescent="0.2">
      <c r="A23" s="173" t="s">
        <v>268</v>
      </c>
      <c r="B23" s="172">
        <v>1300000</v>
      </c>
      <c r="C23" s="219" t="s">
        <v>282</v>
      </c>
    </row>
    <row r="24" spans="1:4" x14ac:dyDescent="0.2">
      <c r="A24" s="173" t="s">
        <v>123</v>
      </c>
      <c r="B24" s="172">
        <v>750000</v>
      </c>
      <c r="C24" s="219" t="s">
        <v>282</v>
      </c>
    </row>
    <row r="25" spans="1:4" x14ac:dyDescent="0.2">
      <c r="A25" s="173" t="s">
        <v>102</v>
      </c>
      <c r="B25" s="172">
        <v>750000</v>
      </c>
      <c r="C25" s="219" t="s">
        <v>282</v>
      </c>
      <c r="D25" s="174"/>
    </row>
    <row r="26" spans="1:4" x14ac:dyDescent="0.2">
      <c r="A26" s="171" t="s">
        <v>261</v>
      </c>
      <c r="B26" s="172">
        <v>1043000</v>
      </c>
    </row>
    <row r="27" spans="1:4" x14ac:dyDescent="0.2">
      <c r="A27" s="173" t="s">
        <v>113</v>
      </c>
      <c r="B27" s="172">
        <v>1043000</v>
      </c>
      <c r="C27" s="165" t="s">
        <v>282</v>
      </c>
    </row>
    <row r="28" spans="1:4" x14ac:dyDescent="0.2">
      <c r="A28" s="171" t="s">
        <v>51</v>
      </c>
      <c r="B28" s="172">
        <v>3900000</v>
      </c>
    </row>
    <row r="29" spans="1:4" x14ac:dyDescent="0.2">
      <c r="A29" s="173" t="s">
        <v>113</v>
      </c>
      <c r="B29" s="172">
        <v>300000</v>
      </c>
    </row>
    <row r="30" spans="1:4" x14ac:dyDescent="0.2">
      <c r="A30" s="173" t="s">
        <v>255</v>
      </c>
      <c r="B30" s="172">
        <v>200000</v>
      </c>
    </row>
    <row r="31" spans="1:4" x14ac:dyDescent="0.2">
      <c r="A31" s="173" t="s">
        <v>240</v>
      </c>
      <c r="B31" s="172">
        <v>200000</v>
      </c>
    </row>
    <row r="32" spans="1:4" x14ac:dyDescent="0.2">
      <c r="A32" s="173" t="s">
        <v>268</v>
      </c>
      <c r="B32" s="172">
        <v>3000000</v>
      </c>
    </row>
    <row r="33" spans="1:2" x14ac:dyDescent="0.2">
      <c r="A33" s="173" t="s">
        <v>123</v>
      </c>
      <c r="B33" s="172">
        <v>200000</v>
      </c>
    </row>
    <row r="34" spans="1:2" x14ac:dyDescent="0.2">
      <c r="A34" s="171" t="s">
        <v>13</v>
      </c>
      <c r="B34" s="172">
        <v>200000</v>
      </c>
    </row>
    <row r="35" spans="1:2" x14ac:dyDescent="0.2">
      <c r="A35" s="173" t="s">
        <v>112</v>
      </c>
      <c r="B35" s="172">
        <v>200000</v>
      </c>
    </row>
    <row r="36" spans="1:2" x14ac:dyDescent="0.2">
      <c r="A36" s="171" t="s">
        <v>183</v>
      </c>
      <c r="B36" s="172">
        <v>1400000</v>
      </c>
    </row>
    <row r="37" spans="1:2" x14ac:dyDescent="0.2">
      <c r="A37" s="173" t="s">
        <v>117</v>
      </c>
      <c r="B37" s="172">
        <v>200000</v>
      </c>
    </row>
    <row r="38" spans="1:2" x14ac:dyDescent="0.2">
      <c r="A38" s="173" t="s">
        <v>248</v>
      </c>
      <c r="B38" s="172">
        <v>200000</v>
      </c>
    </row>
    <row r="39" spans="1:2" x14ac:dyDescent="0.2">
      <c r="A39" s="173" t="s">
        <v>119</v>
      </c>
      <c r="B39" s="172">
        <v>200000</v>
      </c>
    </row>
    <row r="40" spans="1:2" x14ac:dyDescent="0.2">
      <c r="A40" s="173" t="s">
        <v>262</v>
      </c>
      <c r="B40" s="172">
        <v>200000</v>
      </c>
    </row>
    <row r="41" spans="1:2" x14ac:dyDescent="0.2">
      <c r="A41" s="173" t="s">
        <v>240</v>
      </c>
      <c r="B41" s="172">
        <v>200000</v>
      </c>
    </row>
    <row r="42" spans="1:2" x14ac:dyDescent="0.2">
      <c r="A42" s="173" t="s">
        <v>107</v>
      </c>
      <c r="B42" s="172">
        <v>200000</v>
      </c>
    </row>
    <row r="43" spans="1:2" x14ac:dyDescent="0.2">
      <c r="A43" s="173" t="s">
        <v>122</v>
      </c>
      <c r="B43" s="172">
        <v>200000</v>
      </c>
    </row>
    <row r="44" spans="1:2" x14ac:dyDescent="0.2">
      <c r="A44" s="171" t="s">
        <v>56</v>
      </c>
      <c r="B44" s="172"/>
    </row>
    <row r="45" spans="1:2" x14ac:dyDescent="0.2">
      <c r="A45" s="173" t="s">
        <v>273</v>
      </c>
      <c r="B45" s="172"/>
    </row>
    <row r="46" spans="1:2" x14ac:dyDescent="0.2">
      <c r="A46" s="173" t="s">
        <v>274</v>
      </c>
      <c r="B46" s="172"/>
    </row>
    <row r="47" spans="1:2" x14ac:dyDescent="0.2">
      <c r="A47" s="173" t="s">
        <v>244</v>
      </c>
      <c r="B47" s="172"/>
    </row>
    <row r="48" spans="1:2" x14ac:dyDescent="0.2">
      <c r="A48" s="173" t="s">
        <v>246</v>
      </c>
      <c r="B48" s="172"/>
    </row>
    <row r="49" spans="1:3" x14ac:dyDescent="0.2">
      <c r="A49" s="173" t="s">
        <v>241</v>
      </c>
      <c r="B49" s="172"/>
    </row>
    <row r="50" spans="1:3" x14ac:dyDescent="0.2">
      <c r="A50" s="173" t="s">
        <v>243</v>
      </c>
      <c r="B50" s="172"/>
    </row>
    <row r="51" spans="1:3" x14ac:dyDescent="0.2">
      <c r="A51" s="173" t="s">
        <v>275</v>
      </c>
      <c r="B51" s="172"/>
    </row>
    <row r="52" spans="1:3" x14ac:dyDescent="0.2">
      <c r="A52" s="171" t="s">
        <v>16</v>
      </c>
      <c r="B52" s="172">
        <v>1050000</v>
      </c>
    </row>
    <row r="53" spans="1:3" x14ac:dyDescent="0.2">
      <c r="A53" s="173" t="s">
        <v>266</v>
      </c>
      <c r="B53" s="172">
        <v>150000</v>
      </c>
    </row>
    <row r="54" spans="1:3" x14ac:dyDescent="0.2">
      <c r="A54" s="173" t="s">
        <v>256</v>
      </c>
      <c r="B54" s="172">
        <v>150000</v>
      </c>
    </row>
    <row r="55" spans="1:3" x14ac:dyDescent="0.2">
      <c r="A55" s="173" t="s">
        <v>258</v>
      </c>
      <c r="B55" s="172">
        <v>150000</v>
      </c>
    </row>
    <row r="56" spans="1:3" x14ac:dyDescent="0.2">
      <c r="A56" s="173" t="s">
        <v>267</v>
      </c>
      <c r="B56" s="172">
        <v>150000</v>
      </c>
    </row>
    <row r="57" spans="1:3" x14ac:dyDescent="0.2">
      <c r="A57" s="173" t="s">
        <v>271</v>
      </c>
      <c r="B57" s="172">
        <v>150000</v>
      </c>
    </row>
    <row r="58" spans="1:3" x14ac:dyDescent="0.2">
      <c r="A58" s="173" t="s">
        <v>231</v>
      </c>
      <c r="B58" s="172">
        <v>150000</v>
      </c>
    </row>
    <row r="59" spans="1:3" x14ac:dyDescent="0.2">
      <c r="A59" s="173" t="s">
        <v>272</v>
      </c>
      <c r="B59" s="172">
        <v>150000</v>
      </c>
    </row>
    <row r="60" spans="1:3" x14ac:dyDescent="0.2">
      <c r="A60" s="171" t="s">
        <v>238</v>
      </c>
      <c r="B60" s="172">
        <v>1043000</v>
      </c>
    </row>
    <row r="61" spans="1:3" x14ac:dyDescent="0.2">
      <c r="A61" s="173" t="s">
        <v>108</v>
      </c>
      <c r="B61" s="172">
        <v>1043000</v>
      </c>
      <c r="C61" s="165" t="s">
        <v>282</v>
      </c>
    </row>
    <row r="62" spans="1:3" x14ac:dyDescent="0.2">
      <c r="A62" s="171" t="s">
        <v>279</v>
      </c>
      <c r="B62" s="172">
        <v>36211000</v>
      </c>
    </row>
  </sheetData>
  <mergeCells count="1">
    <mergeCell ref="C18:C19"/>
  </mergeCell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AA84"/>
  <sheetViews>
    <sheetView topLeftCell="A58" workbookViewId="0">
      <selection activeCell="B28" sqref="B28:C28"/>
    </sheetView>
  </sheetViews>
  <sheetFormatPr defaultColWidth="12.5703125" defaultRowHeight="15.75" customHeight="1" x14ac:dyDescent="0.2"/>
  <cols>
    <col min="3" max="3" width="35.42578125" customWidth="1"/>
    <col min="4" max="4" width="18" customWidth="1"/>
    <col min="5" max="5" width="24.140625" customWidth="1"/>
    <col min="7" max="7" width="19.28515625" customWidth="1"/>
    <col min="9" max="9" width="15.85546875" customWidth="1"/>
  </cols>
  <sheetData>
    <row r="1" spans="1:16" ht="15.75" customHeight="1" x14ac:dyDescent="0.3">
      <c r="A1" s="1"/>
      <c r="B1" s="2"/>
      <c r="D1" s="2"/>
      <c r="E1" s="44"/>
      <c r="G1" s="3" t="s">
        <v>0</v>
      </c>
      <c r="H1" s="2"/>
      <c r="I1" s="2"/>
      <c r="J1" s="2"/>
      <c r="K1" s="2"/>
      <c r="L1" s="2"/>
      <c r="M1" s="2"/>
      <c r="N1" s="2"/>
      <c r="O1" s="4"/>
      <c r="P1" s="1"/>
    </row>
    <row r="2" spans="1:16" ht="15.75" customHeight="1" x14ac:dyDescent="0.3">
      <c r="A2" s="1"/>
      <c r="B2" s="5"/>
      <c r="D2" s="2"/>
      <c r="E2" s="44"/>
      <c r="G2" s="6" t="s">
        <v>160</v>
      </c>
      <c r="H2" s="2"/>
      <c r="I2" s="2"/>
      <c r="J2" s="2"/>
      <c r="K2" s="2"/>
      <c r="L2" s="2"/>
      <c r="M2" s="2"/>
      <c r="N2" s="2"/>
      <c r="O2" s="4"/>
      <c r="P2" s="1"/>
    </row>
    <row r="3" spans="1:16" ht="15.75" customHeight="1" x14ac:dyDescent="0.3">
      <c r="A3" s="1"/>
      <c r="B3" s="5"/>
      <c r="D3" s="5"/>
      <c r="E3" s="44"/>
      <c r="G3" s="6" t="s">
        <v>230</v>
      </c>
      <c r="H3" s="5"/>
      <c r="I3" s="5"/>
      <c r="J3" s="5"/>
      <c r="K3" s="5"/>
      <c r="L3" s="5"/>
      <c r="M3" s="5"/>
      <c r="N3" s="5"/>
      <c r="O3" s="1"/>
      <c r="P3" s="1"/>
    </row>
    <row r="4" spans="1:16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5"/>
      <c r="M4" s="75"/>
      <c r="N4" s="75"/>
      <c r="O4" s="1"/>
      <c r="P4" s="1"/>
    </row>
    <row r="5" spans="1:16" ht="15.75" customHeight="1" x14ac:dyDescent="0.25">
      <c r="A5" s="1"/>
      <c r="B5" s="7"/>
      <c r="C5" s="8"/>
      <c r="D5" s="9"/>
      <c r="E5" s="10" t="s">
        <v>2</v>
      </c>
      <c r="F5" s="9"/>
      <c r="G5" s="9"/>
      <c r="H5" s="9"/>
      <c r="I5" s="9"/>
      <c r="J5" s="9"/>
      <c r="K5" s="20"/>
      <c r="L5" s="20"/>
      <c r="M5" s="212" t="s">
        <v>3</v>
      </c>
      <c r="N5" s="192"/>
      <c r="O5" s="194"/>
      <c r="P5" s="216" t="s">
        <v>155</v>
      </c>
    </row>
    <row r="6" spans="1:16" ht="30" x14ac:dyDescent="0.2">
      <c r="A6" s="83"/>
      <c r="B6" s="84" t="s">
        <v>4</v>
      </c>
      <c r="C6" s="85" t="s">
        <v>5</v>
      </c>
      <c r="D6" s="84" t="s">
        <v>6</v>
      </c>
      <c r="E6" s="84" t="s">
        <v>7</v>
      </c>
      <c r="F6" s="84" t="s">
        <v>8</v>
      </c>
      <c r="G6" s="85" t="s">
        <v>9</v>
      </c>
      <c r="H6" s="84" t="s">
        <v>10</v>
      </c>
      <c r="I6" s="169" t="s">
        <v>277</v>
      </c>
      <c r="J6" s="84" t="s">
        <v>11</v>
      </c>
      <c r="K6" s="85" t="s">
        <v>124</v>
      </c>
      <c r="L6" s="86" t="s">
        <v>125</v>
      </c>
      <c r="M6" s="87" t="s">
        <v>12</v>
      </c>
      <c r="N6" s="88" t="s">
        <v>126</v>
      </c>
      <c r="O6" s="195"/>
      <c r="P6" s="195"/>
    </row>
    <row r="7" spans="1:16" ht="15.75" customHeight="1" x14ac:dyDescent="0.25">
      <c r="B7" s="14">
        <v>46082</v>
      </c>
      <c r="C7" s="50" t="s">
        <v>231</v>
      </c>
      <c r="D7" s="79" t="s">
        <v>16</v>
      </c>
      <c r="E7" s="134"/>
      <c r="F7" s="54"/>
      <c r="G7" s="54" t="s">
        <v>130</v>
      </c>
      <c r="H7" s="82">
        <v>150000</v>
      </c>
      <c r="I7" s="166"/>
      <c r="J7" s="62"/>
      <c r="K7" s="140"/>
      <c r="L7" s="140"/>
      <c r="M7" s="51"/>
      <c r="N7" s="89"/>
      <c r="O7" s="58" t="b">
        <v>1</v>
      </c>
      <c r="P7" s="58" t="b">
        <v>1</v>
      </c>
    </row>
    <row r="8" spans="1:16" ht="15.75" customHeight="1" x14ac:dyDescent="0.25">
      <c r="B8" s="14"/>
      <c r="C8" s="50" t="s">
        <v>111</v>
      </c>
      <c r="D8" s="79" t="s">
        <v>37</v>
      </c>
      <c r="E8" s="134" t="s">
        <v>232</v>
      </c>
      <c r="F8" s="54"/>
      <c r="G8" s="54" t="s">
        <v>130</v>
      </c>
      <c r="H8" s="82">
        <v>1300000</v>
      </c>
      <c r="I8" s="166"/>
      <c r="J8" s="62"/>
      <c r="K8" s="140"/>
      <c r="L8" s="140"/>
      <c r="M8" s="51"/>
      <c r="N8" s="89"/>
      <c r="O8" s="58" t="b">
        <v>1</v>
      </c>
      <c r="P8" s="58" t="b">
        <v>0</v>
      </c>
    </row>
    <row r="9" spans="1:16" ht="15.75" customHeight="1" x14ac:dyDescent="0.25">
      <c r="B9" s="14">
        <v>46083</v>
      </c>
      <c r="C9" s="50" t="s">
        <v>105</v>
      </c>
      <c r="D9" s="79" t="s">
        <v>37</v>
      </c>
      <c r="E9" s="134" t="s">
        <v>233</v>
      </c>
      <c r="F9" s="54"/>
      <c r="G9" s="54" t="s">
        <v>130</v>
      </c>
      <c r="H9" s="82">
        <v>1300000</v>
      </c>
      <c r="I9" s="166"/>
      <c r="J9" s="62"/>
      <c r="K9" s="140"/>
      <c r="L9" s="140"/>
      <c r="M9" s="51"/>
      <c r="N9" s="89"/>
      <c r="O9" s="58" t="b">
        <v>1</v>
      </c>
      <c r="P9" s="58" t="b">
        <v>0</v>
      </c>
    </row>
    <row r="10" spans="1:16" ht="15.75" customHeight="1" x14ac:dyDescent="0.25">
      <c r="B10" s="14"/>
      <c r="C10" s="50" t="s">
        <v>234</v>
      </c>
      <c r="D10" s="79" t="s">
        <v>37</v>
      </c>
      <c r="E10" s="134" t="s">
        <v>235</v>
      </c>
      <c r="F10" s="54"/>
      <c r="G10" s="54" t="s">
        <v>130</v>
      </c>
      <c r="H10" s="82">
        <v>3250000</v>
      </c>
      <c r="I10" s="166"/>
      <c r="J10" s="62"/>
      <c r="K10" s="140"/>
      <c r="L10" s="140"/>
      <c r="M10" s="51"/>
      <c r="N10" s="89"/>
      <c r="O10" s="58" t="b">
        <v>1</v>
      </c>
      <c r="P10" s="58" t="b">
        <v>0</v>
      </c>
    </row>
    <row r="11" spans="1:16" ht="15.75" customHeight="1" x14ac:dyDescent="0.25">
      <c r="B11" s="14"/>
      <c r="C11" s="50" t="s">
        <v>114</v>
      </c>
      <c r="D11" s="79" t="s">
        <v>37</v>
      </c>
      <c r="E11" s="134" t="s">
        <v>236</v>
      </c>
      <c r="F11" s="54" t="s">
        <v>14</v>
      </c>
      <c r="G11" s="54" t="s">
        <v>130</v>
      </c>
      <c r="H11" s="82">
        <v>600000</v>
      </c>
      <c r="I11" s="166"/>
      <c r="J11" s="62"/>
      <c r="K11" s="140"/>
      <c r="L11" s="140"/>
      <c r="M11" s="51"/>
      <c r="N11" s="89"/>
      <c r="O11" s="58" t="b">
        <v>1</v>
      </c>
      <c r="P11" s="58" t="b">
        <v>0</v>
      </c>
    </row>
    <row r="12" spans="1:16" ht="15.75" customHeight="1" x14ac:dyDescent="0.25">
      <c r="B12" s="14">
        <v>46084</v>
      </c>
      <c r="C12" s="50" t="s">
        <v>112</v>
      </c>
      <c r="D12" s="79" t="s">
        <v>13</v>
      </c>
      <c r="E12" s="134"/>
      <c r="F12" s="54"/>
      <c r="G12" s="54" t="s">
        <v>130</v>
      </c>
      <c r="H12" s="82">
        <v>200000</v>
      </c>
      <c r="I12" s="166"/>
      <c r="J12" s="62"/>
      <c r="K12" s="140"/>
      <c r="L12" s="140"/>
      <c r="M12" s="51"/>
      <c r="N12" s="89"/>
      <c r="O12" s="58" t="b">
        <v>1</v>
      </c>
      <c r="P12" s="58" t="b">
        <v>0</v>
      </c>
    </row>
    <row r="13" spans="1:16" ht="15.75" customHeight="1" x14ac:dyDescent="0.25">
      <c r="B13" s="14">
        <v>46085</v>
      </c>
      <c r="C13" s="50" t="s">
        <v>138</v>
      </c>
      <c r="D13" s="79" t="s">
        <v>37</v>
      </c>
      <c r="E13" s="134" t="s">
        <v>237</v>
      </c>
      <c r="F13" s="54"/>
      <c r="G13" s="54" t="s">
        <v>130</v>
      </c>
      <c r="H13" s="82">
        <v>1300000</v>
      </c>
      <c r="I13" s="166"/>
      <c r="J13" s="62"/>
      <c r="K13" s="140"/>
      <c r="L13" s="140"/>
      <c r="M13" s="51"/>
      <c r="N13" s="89"/>
      <c r="O13" s="58" t="b">
        <v>1</v>
      </c>
      <c r="P13" s="58" t="b">
        <v>0</v>
      </c>
    </row>
    <row r="14" spans="1:16" ht="15.75" customHeight="1" x14ac:dyDescent="0.25">
      <c r="B14" s="14"/>
      <c r="C14" s="50" t="s">
        <v>108</v>
      </c>
      <c r="D14" s="79" t="s">
        <v>238</v>
      </c>
      <c r="E14" s="134" t="s">
        <v>239</v>
      </c>
      <c r="F14" s="54"/>
      <c r="G14" s="54" t="s">
        <v>130</v>
      </c>
      <c r="H14" s="82">
        <v>1043000</v>
      </c>
      <c r="I14" s="166"/>
      <c r="J14" s="62"/>
      <c r="K14" s="140"/>
      <c r="L14" s="140"/>
      <c r="M14" s="51"/>
      <c r="N14" s="89"/>
      <c r="O14" s="58" t="b">
        <v>1</v>
      </c>
      <c r="P14" s="58" t="b">
        <v>0</v>
      </c>
    </row>
    <row r="15" spans="1:16" ht="15.75" customHeight="1" x14ac:dyDescent="0.25">
      <c r="B15" s="14">
        <v>46086</v>
      </c>
      <c r="C15" s="50" t="s">
        <v>240</v>
      </c>
      <c r="D15" s="79" t="s">
        <v>51</v>
      </c>
      <c r="E15" s="134" t="s">
        <v>166</v>
      </c>
      <c r="F15" s="54"/>
      <c r="G15" s="54" t="s">
        <v>130</v>
      </c>
      <c r="H15" s="82">
        <v>200000</v>
      </c>
      <c r="I15" s="166"/>
      <c r="J15" s="62"/>
      <c r="K15" s="140"/>
      <c r="L15" s="140"/>
      <c r="M15" s="51"/>
      <c r="N15" s="89"/>
      <c r="O15" s="58" t="b">
        <v>1</v>
      </c>
      <c r="P15" s="58" t="b">
        <v>0</v>
      </c>
    </row>
    <row r="16" spans="1:16" ht="15.75" customHeight="1" x14ac:dyDescent="0.25">
      <c r="B16" s="14"/>
      <c r="C16" s="50" t="s">
        <v>240</v>
      </c>
      <c r="D16" s="79" t="s">
        <v>183</v>
      </c>
      <c r="E16" s="134" t="s">
        <v>184</v>
      </c>
      <c r="F16" s="54"/>
      <c r="G16" s="54" t="s">
        <v>130</v>
      </c>
      <c r="H16" s="82">
        <v>200000</v>
      </c>
      <c r="I16" s="166"/>
      <c r="J16" s="62"/>
      <c r="K16" s="140"/>
      <c r="L16" s="140"/>
      <c r="M16" s="51"/>
      <c r="N16" s="89"/>
      <c r="O16" s="58" t="b">
        <v>1</v>
      </c>
      <c r="P16" s="58" t="b">
        <v>0</v>
      </c>
    </row>
    <row r="17" spans="1:27" ht="15.75" customHeight="1" x14ac:dyDescent="0.25">
      <c r="B17" s="118"/>
      <c r="C17" s="119" t="s">
        <v>241</v>
      </c>
      <c r="D17" s="120" t="s">
        <v>56</v>
      </c>
      <c r="E17" s="141" t="s">
        <v>242</v>
      </c>
      <c r="F17" s="123"/>
      <c r="G17" s="123" t="s">
        <v>130</v>
      </c>
      <c r="H17" s="142"/>
      <c r="I17" s="167"/>
      <c r="J17" s="143"/>
      <c r="K17" s="144"/>
      <c r="L17" s="144"/>
      <c r="M17" s="145">
        <v>500000</v>
      </c>
      <c r="N17" s="146"/>
      <c r="O17" s="128" t="b">
        <v>1</v>
      </c>
      <c r="P17" s="58" t="b">
        <v>0</v>
      </c>
    </row>
    <row r="18" spans="1:27" ht="15.75" customHeight="1" x14ac:dyDescent="0.25">
      <c r="B18" s="118"/>
      <c r="C18" s="119" t="s">
        <v>243</v>
      </c>
      <c r="D18" s="120" t="s">
        <v>56</v>
      </c>
      <c r="E18" s="141" t="s">
        <v>242</v>
      </c>
      <c r="F18" s="123"/>
      <c r="G18" s="123" t="s">
        <v>130</v>
      </c>
      <c r="H18" s="142"/>
      <c r="I18" s="167"/>
      <c r="J18" s="147"/>
      <c r="K18" s="127"/>
      <c r="L18" s="127"/>
      <c r="M18" s="145">
        <v>500000</v>
      </c>
      <c r="N18" s="146"/>
      <c r="O18" s="128" t="b">
        <v>1</v>
      </c>
      <c r="P18" s="58" t="b">
        <v>0</v>
      </c>
    </row>
    <row r="19" spans="1:27" ht="15.75" customHeight="1" x14ac:dyDescent="0.25">
      <c r="A19" s="94"/>
      <c r="B19" s="118"/>
      <c r="C19" s="119" t="s">
        <v>244</v>
      </c>
      <c r="D19" s="120" t="s">
        <v>56</v>
      </c>
      <c r="E19" s="141" t="s">
        <v>245</v>
      </c>
      <c r="F19" s="123"/>
      <c r="G19" s="123" t="s">
        <v>130</v>
      </c>
      <c r="H19" s="142"/>
      <c r="I19" s="167"/>
      <c r="J19" s="147"/>
      <c r="K19" s="127"/>
      <c r="L19" s="127"/>
      <c r="M19" s="145">
        <v>1466500</v>
      </c>
      <c r="N19" s="146"/>
      <c r="O19" s="128" t="b">
        <v>1</v>
      </c>
      <c r="P19" s="58" t="b">
        <v>0</v>
      </c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118"/>
      <c r="C20" s="119" t="s">
        <v>246</v>
      </c>
      <c r="D20" s="120" t="s">
        <v>56</v>
      </c>
      <c r="E20" s="141" t="s">
        <v>247</v>
      </c>
      <c r="F20" s="123"/>
      <c r="G20" s="123" t="s">
        <v>130</v>
      </c>
      <c r="H20" s="142"/>
      <c r="I20" s="167"/>
      <c r="J20" s="147"/>
      <c r="K20" s="127"/>
      <c r="L20" s="127"/>
      <c r="M20" s="145">
        <v>1750000</v>
      </c>
      <c r="N20" s="146"/>
      <c r="O20" s="128" t="b">
        <v>1</v>
      </c>
      <c r="P20" s="58" t="b">
        <v>0</v>
      </c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95">
        <v>46087</v>
      </c>
      <c r="C21" s="96" t="s">
        <v>248</v>
      </c>
      <c r="D21" s="97" t="s">
        <v>183</v>
      </c>
      <c r="E21" s="134" t="s">
        <v>184</v>
      </c>
      <c r="F21" s="100"/>
      <c r="G21" s="100" t="s">
        <v>130</v>
      </c>
      <c r="H21" s="148">
        <v>200000</v>
      </c>
      <c r="I21" s="168"/>
      <c r="J21" s="149"/>
      <c r="K21" s="104"/>
      <c r="L21" s="104"/>
      <c r="M21" s="150"/>
      <c r="N21" s="151"/>
      <c r="O21" s="152" t="b">
        <v>1</v>
      </c>
      <c r="P21" s="58" t="b">
        <v>0</v>
      </c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95"/>
      <c r="C22" s="96" t="s">
        <v>248</v>
      </c>
      <c r="D22" s="97" t="s">
        <v>37</v>
      </c>
      <c r="E22" s="134" t="s">
        <v>249</v>
      </c>
      <c r="F22" s="100"/>
      <c r="G22" s="100" t="s">
        <v>130</v>
      </c>
      <c r="H22" s="148">
        <v>750000</v>
      </c>
      <c r="I22" s="168"/>
      <c r="J22" s="149"/>
      <c r="K22" s="104"/>
      <c r="L22" s="104"/>
      <c r="M22" s="150"/>
      <c r="N22" s="151"/>
      <c r="O22" s="152" t="b">
        <v>1</v>
      </c>
      <c r="P22" s="58" t="b">
        <v>0</v>
      </c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" x14ac:dyDescent="0.25">
      <c r="A23" s="94"/>
      <c r="B23" s="95"/>
      <c r="C23" s="96" t="s">
        <v>157</v>
      </c>
      <c r="D23" s="97" t="s">
        <v>37</v>
      </c>
      <c r="E23" s="134" t="s">
        <v>250</v>
      </c>
      <c r="F23" s="100"/>
      <c r="G23" s="100" t="s">
        <v>130</v>
      </c>
      <c r="H23" s="148">
        <v>3900000</v>
      </c>
      <c r="I23" s="168"/>
      <c r="J23" s="149"/>
      <c r="K23" s="104"/>
      <c r="L23" s="104"/>
      <c r="M23" s="150"/>
      <c r="N23" s="151"/>
      <c r="O23" s="152" t="b">
        <v>1</v>
      </c>
      <c r="P23" s="58" t="b">
        <v>0</v>
      </c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" x14ac:dyDescent="0.25">
      <c r="A24" s="94"/>
      <c r="B24" s="95">
        <v>46088</v>
      </c>
      <c r="C24" s="96" t="s">
        <v>122</v>
      </c>
      <c r="D24" s="97" t="s">
        <v>183</v>
      </c>
      <c r="E24" s="134" t="s">
        <v>184</v>
      </c>
      <c r="F24" s="100"/>
      <c r="G24" s="100" t="s">
        <v>130</v>
      </c>
      <c r="H24" s="148">
        <v>200000</v>
      </c>
      <c r="I24" s="168"/>
      <c r="J24" s="149"/>
      <c r="K24" s="104"/>
      <c r="L24" s="104"/>
      <c r="M24" s="150"/>
      <c r="N24" s="151"/>
      <c r="O24" s="152" t="b">
        <v>1</v>
      </c>
      <c r="P24" s="58" t="b">
        <v>0</v>
      </c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" x14ac:dyDescent="0.25">
      <c r="A25" s="94"/>
      <c r="B25" s="95"/>
      <c r="C25" s="96" t="s">
        <v>251</v>
      </c>
      <c r="D25" s="97" t="s">
        <v>37</v>
      </c>
      <c r="E25" s="153" t="s">
        <v>227</v>
      </c>
      <c r="F25" s="100" t="s">
        <v>14</v>
      </c>
      <c r="G25" s="100" t="s">
        <v>130</v>
      </c>
      <c r="H25" s="148">
        <v>500000</v>
      </c>
      <c r="I25" s="168"/>
      <c r="J25" s="149"/>
      <c r="K25" s="104"/>
      <c r="L25" s="104"/>
      <c r="M25" s="150"/>
      <c r="N25" s="151"/>
      <c r="O25" s="152" t="b">
        <v>1</v>
      </c>
      <c r="P25" s="58" t="b">
        <v>0</v>
      </c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" x14ac:dyDescent="0.25">
      <c r="A26" s="94"/>
      <c r="B26" s="95">
        <v>46090</v>
      </c>
      <c r="C26" s="96" t="s">
        <v>117</v>
      </c>
      <c r="D26" s="97" t="s">
        <v>37</v>
      </c>
      <c r="E26" s="134" t="s">
        <v>252</v>
      </c>
      <c r="F26" s="100"/>
      <c r="G26" s="100" t="s">
        <v>130</v>
      </c>
      <c r="H26" s="148">
        <v>750000</v>
      </c>
      <c r="I26" s="168"/>
      <c r="J26" s="149"/>
      <c r="K26" s="104"/>
      <c r="L26" s="104"/>
      <c r="M26" s="150"/>
      <c r="N26" s="151"/>
      <c r="O26" s="152" t="b">
        <v>1</v>
      </c>
      <c r="P26" s="58" t="b">
        <v>0</v>
      </c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" x14ac:dyDescent="0.25">
      <c r="A27" s="94"/>
      <c r="B27" s="109"/>
      <c r="C27" s="96" t="s">
        <v>117</v>
      </c>
      <c r="D27" s="106" t="s">
        <v>183</v>
      </c>
      <c r="E27" s="134" t="s">
        <v>184</v>
      </c>
      <c r="F27" s="106"/>
      <c r="G27" s="106" t="s">
        <v>130</v>
      </c>
      <c r="H27" s="154">
        <v>200000</v>
      </c>
      <c r="I27" s="154"/>
      <c r="J27" s="103"/>
      <c r="K27" s="108"/>
      <c r="L27" s="108"/>
      <c r="M27" s="150"/>
      <c r="N27" s="150"/>
      <c r="O27" s="155" t="b">
        <v>1</v>
      </c>
      <c r="P27" s="58" t="b">
        <v>0</v>
      </c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" x14ac:dyDescent="0.25">
      <c r="A28" s="94"/>
      <c r="B28" s="109"/>
      <c r="C28" s="96" t="s">
        <v>117</v>
      </c>
      <c r="D28" s="106" t="s">
        <v>37</v>
      </c>
      <c r="E28" s="134" t="s">
        <v>253</v>
      </c>
      <c r="F28" s="106"/>
      <c r="G28" s="106" t="s">
        <v>130</v>
      </c>
      <c r="H28" s="154">
        <v>750000</v>
      </c>
      <c r="I28" s="154"/>
      <c r="J28" s="103"/>
      <c r="K28" s="108"/>
      <c r="L28" s="108"/>
      <c r="M28" s="150"/>
      <c r="N28" s="150"/>
      <c r="O28" s="155" t="b">
        <v>1</v>
      </c>
      <c r="P28" s="58" t="b">
        <v>0</v>
      </c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" x14ac:dyDescent="0.25">
      <c r="A29" s="94"/>
      <c r="B29" s="109"/>
      <c r="C29" s="96" t="s">
        <v>107</v>
      </c>
      <c r="D29" s="106" t="s">
        <v>183</v>
      </c>
      <c r="E29" s="134" t="s">
        <v>184</v>
      </c>
      <c r="F29" s="106"/>
      <c r="G29" s="106" t="s">
        <v>130</v>
      </c>
      <c r="H29" s="154">
        <v>200000</v>
      </c>
      <c r="I29" s="154"/>
      <c r="J29" s="103"/>
      <c r="K29" s="108"/>
      <c r="L29" s="108"/>
      <c r="M29" s="150"/>
      <c r="N29" s="150"/>
      <c r="O29" s="155" t="b">
        <v>1</v>
      </c>
      <c r="P29" s="58" t="b">
        <v>0</v>
      </c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" x14ac:dyDescent="0.25">
      <c r="A30" s="94"/>
      <c r="B30" s="109"/>
      <c r="C30" s="96" t="s">
        <v>119</v>
      </c>
      <c r="D30" s="106" t="s">
        <v>37</v>
      </c>
      <c r="E30" s="134" t="s">
        <v>253</v>
      </c>
      <c r="F30" s="106"/>
      <c r="G30" s="106" t="s">
        <v>130</v>
      </c>
      <c r="H30" s="154">
        <v>675000</v>
      </c>
      <c r="I30" s="154"/>
      <c r="J30" s="103"/>
      <c r="K30" s="108"/>
      <c r="L30" s="108"/>
      <c r="M30" s="150"/>
      <c r="N30" s="150"/>
      <c r="O30" s="155" t="b">
        <v>1</v>
      </c>
      <c r="P30" s="58" t="b">
        <v>0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" x14ac:dyDescent="0.25">
      <c r="A31" s="94"/>
      <c r="B31" s="109"/>
      <c r="C31" s="96" t="s">
        <v>119</v>
      </c>
      <c r="D31" s="106" t="s">
        <v>183</v>
      </c>
      <c r="E31" s="134" t="s">
        <v>184</v>
      </c>
      <c r="F31" s="106"/>
      <c r="G31" s="106" t="s">
        <v>130</v>
      </c>
      <c r="H31" s="154">
        <v>200000</v>
      </c>
      <c r="I31" s="154"/>
      <c r="J31" s="103"/>
      <c r="K31" s="108"/>
      <c r="L31" s="108"/>
      <c r="M31" s="150"/>
      <c r="N31" s="150"/>
      <c r="O31" s="155" t="b">
        <v>1</v>
      </c>
      <c r="P31" s="58" t="b">
        <v>0</v>
      </c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" x14ac:dyDescent="0.25">
      <c r="A32" s="94"/>
      <c r="B32" s="109"/>
      <c r="C32" s="96" t="s">
        <v>114</v>
      </c>
      <c r="D32" s="106" t="s">
        <v>37</v>
      </c>
      <c r="E32" s="134" t="s">
        <v>254</v>
      </c>
      <c r="F32" s="106"/>
      <c r="G32" s="106" t="s">
        <v>130</v>
      </c>
      <c r="H32" s="154">
        <v>1300000</v>
      </c>
      <c r="I32" s="154"/>
      <c r="J32" s="103"/>
      <c r="K32" s="108"/>
      <c r="L32" s="108"/>
      <c r="M32" s="150"/>
      <c r="N32" s="150"/>
      <c r="O32" s="155" t="b">
        <v>1</v>
      </c>
      <c r="P32" s="58" t="b">
        <v>0</v>
      </c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" x14ac:dyDescent="0.25">
      <c r="A33" s="94"/>
      <c r="B33" s="109">
        <v>46091</v>
      </c>
      <c r="C33" s="96" t="s">
        <v>123</v>
      </c>
      <c r="D33" s="106" t="s">
        <v>51</v>
      </c>
      <c r="E33" s="134" t="s">
        <v>166</v>
      </c>
      <c r="F33" s="106"/>
      <c r="G33" s="106" t="s">
        <v>130</v>
      </c>
      <c r="H33" s="154">
        <v>200000</v>
      </c>
      <c r="I33" s="154"/>
      <c r="J33" s="103"/>
      <c r="K33" s="108"/>
      <c r="L33" s="108"/>
      <c r="M33" s="150"/>
      <c r="N33" s="150"/>
      <c r="O33" s="155" t="b">
        <v>1</v>
      </c>
      <c r="P33" s="58" t="b">
        <v>0</v>
      </c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" x14ac:dyDescent="0.25">
      <c r="A34" s="94"/>
      <c r="B34" s="109"/>
      <c r="C34" s="96" t="s">
        <v>123</v>
      </c>
      <c r="D34" s="106" t="s">
        <v>37</v>
      </c>
      <c r="E34" s="134" t="s">
        <v>253</v>
      </c>
      <c r="F34" s="106"/>
      <c r="G34" s="106" t="s">
        <v>130</v>
      </c>
      <c r="H34" s="154">
        <v>750000</v>
      </c>
      <c r="I34" s="154"/>
      <c r="J34" s="103"/>
      <c r="K34" s="108"/>
      <c r="L34" s="108"/>
      <c r="M34" s="150"/>
      <c r="N34" s="150"/>
      <c r="O34" s="155" t="b">
        <v>1</v>
      </c>
      <c r="P34" s="58" t="b">
        <v>0</v>
      </c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" x14ac:dyDescent="0.25">
      <c r="A35" s="94"/>
      <c r="B35" s="109">
        <v>46092</v>
      </c>
      <c r="C35" s="96" t="s">
        <v>92</v>
      </c>
      <c r="D35" s="106" t="s">
        <v>37</v>
      </c>
      <c r="E35" s="134" t="s">
        <v>252</v>
      </c>
      <c r="F35" s="106"/>
      <c r="G35" s="106" t="s">
        <v>130</v>
      </c>
      <c r="H35" s="154">
        <v>750000</v>
      </c>
      <c r="I35" s="154"/>
      <c r="J35" s="103"/>
      <c r="K35" s="108"/>
      <c r="L35" s="108"/>
      <c r="M35" s="150"/>
      <c r="N35" s="150"/>
      <c r="O35" s="155" t="b">
        <v>1</v>
      </c>
      <c r="P35" s="58" t="b">
        <v>0</v>
      </c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" x14ac:dyDescent="0.25">
      <c r="A36" s="94"/>
      <c r="B36" s="109"/>
      <c r="C36" s="96" t="s">
        <v>255</v>
      </c>
      <c r="D36" s="106" t="s">
        <v>37</v>
      </c>
      <c r="E36" s="134" t="s">
        <v>252</v>
      </c>
      <c r="F36" s="106"/>
      <c r="G36" s="106" t="s">
        <v>130</v>
      </c>
      <c r="H36" s="154">
        <v>750000</v>
      </c>
      <c r="I36" s="154"/>
      <c r="J36" s="103"/>
      <c r="K36" s="108"/>
      <c r="L36" s="108"/>
      <c r="M36" s="150"/>
      <c r="N36" s="150"/>
      <c r="O36" s="155" t="b">
        <v>1</v>
      </c>
      <c r="P36" s="58" t="b">
        <v>0</v>
      </c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" x14ac:dyDescent="0.25">
      <c r="A37" s="94"/>
      <c r="B37" s="109"/>
      <c r="C37" s="96" t="s">
        <v>255</v>
      </c>
      <c r="D37" s="106" t="s">
        <v>51</v>
      </c>
      <c r="E37" s="134" t="s">
        <v>166</v>
      </c>
      <c r="F37" s="106"/>
      <c r="G37" s="106" t="s">
        <v>130</v>
      </c>
      <c r="H37" s="154">
        <v>200000</v>
      </c>
      <c r="I37" s="154"/>
      <c r="J37" s="103"/>
      <c r="K37" s="108"/>
      <c r="L37" s="108"/>
      <c r="M37" s="150"/>
      <c r="N37" s="150"/>
      <c r="O37" s="155" t="b">
        <v>1</v>
      </c>
      <c r="P37" s="58" t="b">
        <v>0</v>
      </c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" x14ac:dyDescent="0.25">
      <c r="A38" s="94"/>
      <c r="B38" s="109"/>
      <c r="C38" s="96" t="s">
        <v>255</v>
      </c>
      <c r="D38" s="106" t="s">
        <v>37</v>
      </c>
      <c r="E38" s="134" t="s">
        <v>253</v>
      </c>
      <c r="F38" s="106"/>
      <c r="G38" s="106" t="s">
        <v>130</v>
      </c>
      <c r="H38" s="154">
        <v>750000</v>
      </c>
      <c r="I38" s="154"/>
      <c r="J38" s="103"/>
      <c r="K38" s="108"/>
      <c r="L38" s="108"/>
      <c r="M38" s="150"/>
      <c r="N38" s="150"/>
      <c r="O38" s="155" t="b">
        <v>1</v>
      </c>
      <c r="P38" s="58" t="b">
        <v>0</v>
      </c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" x14ac:dyDescent="0.25">
      <c r="A39" s="94"/>
      <c r="B39" s="109"/>
      <c r="C39" s="96" t="s">
        <v>256</v>
      </c>
      <c r="D39" s="106" t="s">
        <v>16</v>
      </c>
      <c r="E39" s="134"/>
      <c r="F39" s="106"/>
      <c r="G39" s="106" t="s">
        <v>130</v>
      </c>
      <c r="H39" s="154">
        <v>150000</v>
      </c>
      <c r="I39" s="154"/>
      <c r="J39" s="103"/>
      <c r="K39" s="108"/>
      <c r="L39" s="108"/>
      <c r="M39" s="150"/>
      <c r="N39" s="150"/>
      <c r="O39" s="155" t="b">
        <v>1</v>
      </c>
      <c r="P39" s="58" t="b">
        <v>1</v>
      </c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" x14ac:dyDescent="0.25">
      <c r="A40" s="94"/>
      <c r="B40" s="109">
        <v>46093</v>
      </c>
      <c r="C40" s="96" t="s">
        <v>95</v>
      </c>
      <c r="D40" s="106" t="s">
        <v>37</v>
      </c>
      <c r="E40" s="134" t="s">
        <v>257</v>
      </c>
      <c r="F40" s="106"/>
      <c r="G40" s="106" t="s">
        <v>130</v>
      </c>
      <c r="H40" s="154">
        <v>1300000</v>
      </c>
      <c r="I40" s="154"/>
      <c r="J40" s="103"/>
      <c r="K40" s="108"/>
      <c r="L40" s="108"/>
      <c r="M40" s="150"/>
      <c r="N40" s="150"/>
      <c r="O40" s="155" t="b">
        <v>1</v>
      </c>
      <c r="P40" s="58" t="b">
        <v>0</v>
      </c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" x14ac:dyDescent="0.25">
      <c r="A41" s="94"/>
      <c r="B41" s="109"/>
      <c r="C41" s="96" t="s">
        <v>258</v>
      </c>
      <c r="D41" s="106" t="s">
        <v>16</v>
      </c>
      <c r="E41" s="134"/>
      <c r="F41" s="106"/>
      <c r="G41" s="106" t="s">
        <v>130</v>
      </c>
      <c r="H41" s="154">
        <v>150000</v>
      </c>
      <c r="I41" s="154"/>
      <c r="J41" s="103"/>
      <c r="K41" s="108"/>
      <c r="L41" s="108"/>
      <c r="M41" s="150"/>
      <c r="N41" s="150"/>
      <c r="O41" s="155" t="b">
        <v>1</v>
      </c>
      <c r="P41" s="58" t="b">
        <v>1</v>
      </c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" x14ac:dyDescent="0.25">
      <c r="A42" s="94"/>
      <c r="B42" s="106" t="s">
        <v>89</v>
      </c>
      <c r="C42" s="96" t="s">
        <v>113</v>
      </c>
      <c r="D42" s="106" t="s">
        <v>51</v>
      </c>
      <c r="E42" s="153" t="s">
        <v>259</v>
      </c>
      <c r="F42" s="106" t="s">
        <v>14</v>
      </c>
      <c r="G42" s="106" t="s">
        <v>130</v>
      </c>
      <c r="H42" s="154">
        <v>300000</v>
      </c>
      <c r="I42" s="154"/>
      <c r="J42" s="103"/>
      <c r="K42" s="108"/>
      <c r="L42" s="108"/>
      <c r="M42" s="150"/>
      <c r="N42" s="150"/>
      <c r="O42" s="155" t="b">
        <v>1</v>
      </c>
      <c r="P42" s="58" t="b">
        <v>0</v>
      </c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" x14ac:dyDescent="0.25">
      <c r="A43" s="94"/>
      <c r="B43" s="106"/>
      <c r="C43" s="96" t="s">
        <v>113</v>
      </c>
      <c r="D43" s="106" t="s">
        <v>37</v>
      </c>
      <c r="E43" s="153" t="s">
        <v>260</v>
      </c>
      <c r="F43" s="106"/>
      <c r="G43" s="106" t="s">
        <v>130</v>
      </c>
      <c r="H43" s="154">
        <v>650000</v>
      </c>
      <c r="I43" s="154"/>
      <c r="J43" s="103"/>
      <c r="K43" s="108"/>
      <c r="L43" s="108"/>
      <c r="M43" s="150"/>
      <c r="N43" s="150"/>
      <c r="O43" s="155" t="b">
        <v>1</v>
      </c>
      <c r="P43" s="58" t="b">
        <v>0</v>
      </c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" x14ac:dyDescent="0.25">
      <c r="A44" s="94"/>
      <c r="B44" s="106"/>
      <c r="C44" s="96" t="s">
        <v>113</v>
      </c>
      <c r="D44" s="106" t="s">
        <v>261</v>
      </c>
      <c r="E44" s="153" t="s">
        <v>239</v>
      </c>
      <c r="F44" s="106"/>
      <c r="G44" s="106" t="s">
        <v>130</v>
      </c>
      <c r="H44" s="154">
        <v>1043000</v>
      </c>
      <c r="I44" s="154"/>
      <c r="J44" s="103"/>
      <c r="K44" s="108"/>
      <c r="L44" s="108"/>
      <c r="M44" s="150"/>
      <c r="N44" s="150"/>
      <c r="O44" s="155" t="b">
        <v>1</v>
      </c>
      <c r="P44" s="58" t="b">
        <v>0</v>
      </c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" x14ac:dyDescent="0.25">
      <c r="A45" s="94"/>
      <c r="B45" s="106"/>
      <c r="C45" s="96" t="s">
        <v>262</v>
      </c>
      <c r="D45" s="106" t="s">
        <v>37</v>
      </c>
      <c r="E45" s="153" t="s">
        <v>252</v>
      </c>
      <c r="F45" s="106"/>
      <c r="G45" s="106" t="s">
        <v>130</v>
      </c>
      <c r="H45" s="154">
        <v>750000</v>
      </c>
      <c r="I45" s="154"/>
      <c r="J45" s="103"/>
      <c r="K45" s="108"/>
      <c r="L45" s="108"/>
      <c r="M45" s="150"/>
      <c r="N45" s="150"/>
      <c r="O45" s="155" t="b">
        <v>1</v>
      </c>
      <c r="P45" s="58" t="b">
        <v>0</v>
      </c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" x14ac:dyDescent="0.25">
      <c r="A46" s="94"/>
      <c r="B46" s="106"/>
      <c r="C46" s="96" t="s">
        <v>262</v>
      </c>
      <c r="D46" s="106" t="s">
        <v>183</v>
      </c>
      <c r="E46" s="153" t="s">
        <v>184</v>
      </c>
      <c r="F46" s="106"/>
      <c r="G46" s="106" t="s">
        <v>130</v>
      </c>
      <c r="H46" s="154">
        <v>200000</v>
      </c>
      <c r="I46" s="154"/>
      <c r="J46" s="103"/>
      <c r="K46" s="108"/>
      <c r="L46" s="108"/>
      <c r="M46" s="150"/>
      <c r="N46" s="150"/>
      <c r="O46" s="155" t="b">
        <v>1</v>
      </c>
      <c r="P46" s="58" t="b">
        <v>0</v>
      </c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" x14ac:dyDescent="0.25">
      <c r="A47" s="94"/>
      <c r="B47" s="106"/>
      <c r="C47" s="96" t="s">
        <v>106</v>
      </c>
      <c r="D47" s="106" t="s">
        <v>37</v>
      </c>
      <c r="E47" s="153" t="s">
        <v>263</v>
      </c>
      <c r="F47" s="106"/>
      <c r="G47" s="106" t="s">
        <v>130</v>
      </c>
      <c r="H47" s="154">
        <v>1300000</v>
      </c>
      <c r="I47" s="154"/>
      <c r="J47" s="103"/>
      <c r="K47" s="108"/>
      <c r="L47" s="108"/>
      <c r="M47" s="150"/>
      <c r="N47" s="150"/>
      <c r="O47" s="155" t="b">
        <v>1</v>
      </c>
      <c r="P47" s="58" t="b">
        <v>0</v>
      </c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" x14ac:dyDescent="0.25">
      <c r="A48" s="94"/>
      <c r="B48" s="106"/>
      <c r="C48" s="96" t="s">
        <v>264</v>
      </c>
      <c r="D48" s="106" t="s">
        <v>37</v>
      </c>
      <c r="E48" s="153" t="s">
        <v>265</v>
      </c>
      <c r="F48" s="106"/>
      <c r="G48" s="106" t="s">
        <v>130</v>
      </c>
      <c r="H48" s="154">
        <v>750000</v>
      </c>
      <c r="I48" s="154"/>
      <c r="J48" s="103"/>
      <c r="K48" s="108"/>
      <c r="L48" s="108"/>
      <c r="M48" s="150"/>
      <c r="N48" s="150"/>
      <c r="O48" s="155" t="b">
        <v>1</v>
      </c>
      <c r="P48" s="58" t="b">
        <v>0</v>
      </c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" x14ac:dyDescent="0.25">
      <c r="A49" s="94"/>
      <c r="B49" s="109">
        <v>46095</v>
      </c>
      <c r="C49" s="96" t="s">
        <v>266</v>
      </c>
      <c r="D49" s="106" t="s">
        <v>16</v>
      </c>
      <c r="E49" s="134"/>
      <c r="F49" s="106"/>
      <c r="G49" s="106" t="s">
        <v>130</v>
      </c>
      <c r="H49" s="154">
        <v>150000</v>
      </c>
      <c r="I49" s="154"/>
      <c r="J49" s="103"/>
      <c r="K49" s="108"/>
      <c r="L49" s="108"/>
      <c r="M49" s="150"/>
      <c r="N49" s="150"/>
      <c r="O49" s="155" t="b">
        <v>1</v>
      </c>
      <c r="P49" s="58" t="b">
        <v>1</v>
      </c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" x14ac:dyDescent="0.25">
      <c r="A50" s="94"/>
      <c r="B50" s="109">
        <v>46096</v>
      </c>
      <c r="C50" s="96" t="s">
        <v>267</v>
      </c>
      <c r="D50" s="106" t="s">
        <v>16</v>
      </c>
      <c r="E50" s="134"/>
      <c r="F50" s="106"/>
      <c r="G50" s="106" t="s">
        <v>130</v>
      </c>
      <c r="H50" s="154">
        <v>150000</v>
      </c>
      <c r="I50" s="154"/>
      <c r="J50" s="103"/>
      <c r="K50" s="108"/>
      <c r="L50" s="108"/>
      <c r="M50" s="150"/>
      <c r="N50" s="150"/>
      <c r="O50" s="155" t="b">
        <v>1</v>
      </c>
      <c r="P50" s="58" t="b">
        <v>1</v>
      </c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" x14ac:dyDescent="0.25">
      <c r="A51" s="94"/>
      <c r="B51" s="109">
        <v>46097</v>
      </c>
      <c r="C51" s="96" t="s">
        <v>268</v>
      </c>
      <c r="D51" s="106" t="s">
        <v>51</v>
      </c>
      <c r="E51" s="134" t="s">
        <v>269</v>
      </c>
      <c r="F51" s="106"/>
      <c r="G51" s="106" t="s">
        <v>130</v>
      </c>
      <c r="H51" s="154">
        <v>3000000</v>
      </c>
      <c r="I51" s="154"/>
      <c r="J51" s="103"/>
      <c r="K51" s="108"/>
      <c r="L51" s="108"/>
      <c r="M51" s="150"/>
      <c r="N51" s="150"/>
      <c r="O51" s="155" t="b">
        <v>1</v>
      </c>
      <c r="P51" s="58" t="b">
        <v>0</v>
      </c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" x14ac:dyDescent="0.25">
      <c r="A52" s="94"/>
      <c r="B52" s="109"/>
      <c r="C52" s="96" t="s">
        <v>268</v>
      </c>
      <c r="D52" s="106" t="s">
        <v>37</v>
      </c>
      <c r="E52" s="153" t="s">
        <v>270</v>
      </c>
      <c r="F52" s="106"/>
      <c r="G52" s="106" t="s">
        <v>130</v>
      </c>
      <c r="H52" s="154">
        <v>1300000</v>
      </c>
      <c r="I52" s="154"/>
      <c r="J52" s="103"/>
      <c r="K52" s="108"/>
      <c r="L52" s="108"/>
      <c r="M52" s="150"/>
      <c r="N52" s="150"/>
      <c r="O52" s="155" t="b">
        <v>1</v>
      </c>
      <c r="P52" s="58" t="b">
        <v>0</v>
      </c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" x14ac:dyDescent="0.25">
      <c r="A53" s="94"/>
      <c r="B53" s="109"/>
      <c r="C53" s="96" t="s">
        <v>271</v>
      </c>
      <c r="D53" s="106" t="s">
        <v>16</v>
      </c>
      <c r="E53" s="110"/>
      <c r="F53" s="106"/>
      <c r="G53" s="106" t="s">
        <v>130</v>
      </c>
      <c r="H53" s="154">
        <v>150000</v>
      </c>
      <c r="I53" s="154"/>
      <c r="J53" s="103"/>
      <c r="K53" s="108"/>
      <c r="L53" s="108"/>
      <c r="M53" s="150"/>
      <c r="N53" s="150"/>
      <c r="O53" s="155" t="b">
        <v>1</v>
      </c>
      <c r="P53" s="58" t="b">
        <v>0</v>
      </c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" x14ac:dyDescent="0.25">
      <c r="A54" s="94"/>
      <c r="B54" s="109">
        <v>46109</v>
      </c>
      <c r="C54" s="96" t="s">
        <v>272</v>
      </c>
      <c r="D54" s="106" t="s">
        <v>16</v>
      </c>
      <c r="E54" s="110"/>
      <c r="F54" s="106"/>
      <c r="G54" s="106" t="s">
        <v>130</v>
      </c>
      <c r="H54" s="154">
        <v>150000</v>
      </c>
      <c r="I54" s="154"/>
      <c r="J54" s="103"/>
      <c r="K54" s="108"/>
      <c r="L54" s="108"/>
      <c r="M54" s="150"/>
      <c r="N54" s="150"/>
      <c r="O54" s="155" t="b">
        <v>1</v>
      </c>
      <c r="P54" s="58" t="b">
        <v>1</v>
      </c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" x14ac:dyDescent="0.25">
      <c r="A55" s="94"/>
      <c r="B55" s="109"/>
      <c r="C55" s="96" t="s">
        <v>251</v>
      </c>
      <c r="D55" s="106" t="s">
        <v>37</v>
      </c>
      <c r="E55" s="153" t="s">
        <v>253</v>
      </c>
      <c r="F55" s="106"/>
      <c r="G55" s="106" t="s">
        <v>130</v>
      </c>
      <c r="H55" s="154">
        <v>750000</v>
      </c>
      <c r="I55" s="154"/>
      <c r="J55" s="103"/>
      <c r="K55" s="108"/>
      <c r="L55" s="108"/>
      <c r="M55" s="150"/>
      <c r="N55" s="150"/>
      <c r="O55" s="155" t="b">
        <v>1</v>
      </c>
      <c r="P55" s="58" t="b">
        <v>0</v>
      </c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" x14ac:dyDescent="0.25">
      <c r="A56" s="94"/>
      <c r="B56" s="109">
        <v>46111</v>
      </c>
      <c r="C56" s="96" t="s">
        <v>101</v>
      </c>
      <c r="D56" s="106" t="s">
        <v>37</v>
      </c>
      <c r="E56" s="153" t="s">
        <v>236</v>
      </c>
      <c r="F56" s="106"/>
      <c r="G56" s="106" t="s">
        <v>130</v>
      </c>
      <c r="H56" s="154">
        <v>650000</v>
      </c>
      <c r="I56" s="154"/>
      <c r="J56" s="103"/>
      <c r="K56" s="108"/>
      <c r="L56" s="108"/>
      <c r="M56" s="150"/>
      <c r="N56" s="150"/>
      <c r="O56" s="155" t="b">
        <v>1</v>
      </c>
      <c r="P56" s="58" t="b">
        <v>0</v>
      </c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" x14ac:dyDescent="0.25">
      <c r="A57" s="94"/>
      <c r="B57" s="109">
        <v>46112</v>
      </c>
      <c r="C57" s="96" t="s">
        <v>102</v>
      </c>
      <c r="D57" s="106" t="s">
        <v>37</v>
      </c>
      <c r="E57" s="153" t="s">
        <v>253</v>
      </c>
      <c r="F57" s="106"/>
      <c r="G57" s="106" t="s">
        <v>130</v>
      </c>
      <c r="H57" s="154">
        <v>750000</v>
      </c>
      <c r="I57" s="154"/>
      <c r="J57" s="103"/>
      <c r="K57" s="108"/>
      <c r="L57" s="108"/>
      <c r="M57" s="150"/>
      <c r="N57" s="150"/>
      <c r="O57" s="155" t="b">
        <v>1</v>
      </c>
      <c r="P57" s="58" t="b">
        <v>0</v>
      </c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" x14ac:dyDescent="0.25">
      <c r="A58" s="94"/>
      <c r="B58" s="156"/>
      <c r="C58" s="22" t="s">
        <v>273</v>
      </c>
      <c r="D58" s="23" t="s">
        <v>56</v>
      </c>
      <c r="E58" s="157"/>
      <c r="F58" s="23"/>
      <c r="G58" s="23" t="s">
        <v>130</v>
      </c>
      <c r="H58" s="73"/>
      <c r="I58" s="73"/>
      <c r="J58" s="26"/>
      <c r="K58" s="92"/>
      <c r="L58" s="92"/>
      <c r="M58" s="73">
        <v>5185000</v>
      </c>
      <c r="N58" s="29"/>
      <c r="O58" s="158" t="b">
        <v>1</v>
      </c>
      <c r="P58" s="117" t="b">
        <v>0</v>
      </c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" x14ac:dyDescent="0.25">
      <c r="A59" s="94"/>
      <c r="B59" s="156"/>
      <c r="C59" s="59" t="s">
        <v>274</v>
      </c>
      <c r="D59" s="23" t="s">
        <v>56</v>
      </c>
      <c r="E59" s="157"/>
      <c r="F59" s="23"/>
      <c r="G59" s="23" t="s">
        <v>130</v>
      </c>
      <c r="H59" s="73"/>
      <c r="I59" s="73"/>
      <c r="J59" s="26"/>
      <c r="K59" s="92"/>
      <c r="L59" s="92"/>
      <c r="M59" s="73">
        <v>1433000</v>
      </c>
      <c r="N59" s="29"/>
      <c r="O59" s="158" t="b">
        <v>1</v>
      </c>
      <c r="P59" s="158" t="b">
        <v>0</v>
      </c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" x14ac:dyDescent="0.25">
      <c r="A60" s="94"/>
      <c r="B60" s="156"/>
      <c r="C60" s="59" t="s">
        <v>275</v>
      </c>
      <c r="D60" s="23" t="s">
        <v>56</v>
      </c>
      <c r="E60" s="157"/>
      <c r="F60" s="23"/>
      <c r="G60" s="23" t="s">
        <v>130</v>
      </c>
      <c r="H60" s="73"/>
      <c r="I60" s="73"/>
      <c r="J60" s="26"/>
      <c r="K60" s="92"/>
      <c r="L60" s="92"/>
      <c r="M60" s="73">
        <v>465000</v>
      </c>
      <c r="N60" s="29"/>
      <c r="O60" s="158" t="b">
        <v>1</v>
      </c>
      <c r="P60" s="158" t="b">
        <v>0</v>
      </c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" x14ac:dyDescent="0.25">
      <c r="B61" s="217" t="s">
        <v>20</v>
      </c>
      <c r="C61" s="210"/>
      <c r="D61" s="211"/>
      <c r="E61" s="218" t="s">
        <v>21</v>
      </c>
      <c r="F61" s="210"/>
      <c r="G61" s="211"/>
    </row>
    <row r="62" spans="1:27" ht="15" x14ac:dyDescent="0.25">
      <c r="B62" s="198" t="s">
        <v>22</v>
      </c>
      <c r="C62" s="199"/>
      <c r="D62" s="159">
        <f>SUM(H8+H9+H10+H11+H13+H22+H23+H25+H26+H28+H30+H32+H34+H35+H36+H38+H40+H43+H45+H47+H48+H52+H55+H56+H57)</f>
        <v>27575000</v>
      </c>
      <c r="E62" s="200" t="s">
        <v>131</v>
      </c>
      <c r="F62" s="201"/>
      <c r="G62" s="160">
        <v>0</v>
      </c>
    </row>
    <row r="63" spans="1:27" ht="15" x14ac:dyDescent="0.25">
      <c r="B63" s="191" t="s">
        <v>24</v>
      </c>
      <c r="C63" s="192"/>
      <c r="D63" s="161">
        <f>SUM(H12)</f>
        <v>200000</v>
      </c>
      <c r="E63" s="191" t="s">
        <v>25</v>
      </c>
      <c r="F63" s="192"/>
      <c r="G63" s="160">
        <v>0</v>
      </c>
    </row>
    <row r="64" spans="1:27" ht="15" x14ac:dyDescent="0.25">
      <c r="B64" s="191" t="s">
        <v>26</v>
      </c>
      <c r="C64" s="192"/>
      <c r="D64" s="162">
        <v>0</v>
      </c>
      <c r="E64" s="200" t="s">
        <v>23</v>
      </c>
      <c r="F64" s="201"/>
      <c r="G64" s="160">
        <f>SUM(M17+M18+M19+M20+M58+M59+M60)</f>
        <v>11299500</v>
      </c>
    </row>
    <row r="65" spans="2:7" ht="15" x14ac:dyDescent="0.25">
      <c r="B65" s="191" t="s">
        <v>28</v>
      </c>
      <c r="C65" s="192"/>
      <c r="D65" s="37">
        <f>SUM(H15+H33+H42+H51)</f>
        <v>3700000</v>
      </c>
      <c r="E65" s="191" t="s">
        <v>27</v>
      </c>
      <c r="F65" s="192"/>
      <c r="G65" s="163">
        <v>25559141</v>
      </c>
    </row>
    <row r="66" spans="2:7" ht="15" x14ac:dyDescent="0.25">
      <c r="B66" s="191" t="s">
        <v>151</v>
      </c>
      <c r="C66" s="192"/>
      <c r="D66" s="162">
        <v>0</v>
      </c>
      <c r="E66" s="205" t="s">
        <v>229</v>
      </c>
      <c r="F66" s="202"/>
      <c r="G66" s="163">
        <v>0</v>
      </c>
    </row>
    <row r="67" spans="2:7" ht="15" x14ac:dyDescent="0.25">
      <c r="B67" s="205" t="s">
        <v>159</v>
      </c>
      <c r="C67" s="202"/>
      <c r="D67" s="114">
        <v>0</v>
      </c>
      <c r="E67" s="205"/>
      <c r="F67" s="202"/>
      <c r="G67" s="38"/>
    </row>
    <row r="68" spans="2:7" ht="15" x14ac:dyDescent="0.25">
      <c r="B68" s="205" t="s">
        <v>276</v>
      </c>
      <c r="C68" s="202"/>
      <c r="D68" s="114">
        <f>SUM(H14+H44)</f>
        <v>2086000</v>
      </c>
      <c r="E68" s="205"/>
      <c r="F68" s="202"/>
      <c r="G68" s="38"/>
    </row>
    <row r="69" spans="2:7" ht="15" x14ac:dyDescent="0.25">
      <c r="B69" s="207" t="s">
        <v>44</v>
      </c>
      <c r="C69" s="208"/>
      <c r="D69" s="74">
        <v>21572529</v>
      </c>
      <c r="E69" s="205"/>
      <c r="F69" s="202"/>
      <c r="G69" s="38"/>
    </row>
    <row r="70" spans="2:7" ht="15" x14ac:dyDescent="0.25">
      <c r="B70" s="209" t="s">
        <v>29</v>
      </c>
      <c r="C70" s="210"/>
      <c r="D70" s="39">
        <f>SUM(D62:D68)</f>
        <v>33561000</v>
      </c>
      <c r="E70" s="193" t="s">
        <v>30</v>
      </c>
      <c r="F70" s="185"/>
      <c r="G70" s="40">
        <f>SUM(G62:G69)</f>
        <v>36858641</v>
      </c>
    </row>
    <row r="71" spans="2:7" ht="15" x14ac:dyDescent="0.25">
      <c r="B71" s="175" t="s">
        <v>31</v>
      </c>
      <c r="C71" s="176"/>
      <c r="D71" s="176"/>
      <c r="E71" s="176"/>
      <c r="F71" s="176"/>
      <c r="G71" s="177"/>
    </row>
    <row r="72" spans="2:7" ht="12.75" x14ac:dyDescent="0.2">
      <c r="B72" s="186"/>
      <c r="C72" s="179"/>
      <c r="D72" s="187">
        <v>0</v>
      </c>
      <c r="E72" s="176"/>
      <c r="F72" s="176"/>
      <c r="G72" s="177"/>
    </row>
    <row r="73" spans="2:7" ht="15" x14ac:dyDescent="0.25">
      <c r="B73" s="175" t="s">
        <v>32</v>
      </c>
      <c r="C73" s="176"/>
      <c r="D73" s="176"/>
      <c r="E73" s="176"/>
      <c r="F73" s="176"/>
      <c r="G73" s="177"/>
    </row>
    <row r="74" spans="2:7" ht="15" x14ac:dyDescent="0.25">
      <c r="B74" s="188" t="s">
        <v>153</v>
      </c>
      <c r="C74" s="179"/>
      <c r="D74" s="189">
        <v>0</v>
      </c>
      <c r="E74" s="176"/>
      <c r="F74" s="176"/>
      <c r="G74" s="177"/>
    </row>
    <row r="75" spans="2:7" ht="15" x14ac:dyDescent="0.25">
      <c r="B75" s="205"/>
      <c r="C75" s="202"/>
      <c r="D75" s="206"/>
      <c r="E75" s="203"/>
      <c r="F75" s="203"/>
      <c r="G75" s="204"/>
    </row>
    <row r="76" spans="2:7" ht="15" x14ac:dyDescent="0.25">
      <c r="B76" s="205"/>
      <c r="C76" s="202"/>
      <c r="D76" s="206"/>
      <c r="E76" s="203"/>
      <c r="F76" s="203"/>
      <c r="G76" s="204"/>
    </row>
    <row r="77" spans="2:7" ht="15" x14ac:dyDescent="0.25">
      <c r="B77" s="215" t="s">
        <v>34</v>
      </c>
      <c r="C77" s="182"/>
      <c r="D77" s="213">
        <f>SUM(D74:G76)</f>
        <v>0</v>
      </c>
      <c r="E77" s="184"/>
      <c r="F77" s="184"/>
      <c r="G77" s="185"/>
    </row>
    <row r="78" spans="2:7" ht="15" x14ac:dyDescent="0.25">
      <c r="B78" s="214"/>
      <c r="C78" s="176"/>
      <c r="D78" s="176"/>
      <c r="E78" s="176"/>
      <c r="F78" s="176"/>
      <c r="G78" s="177"/>
    </row>
    <row r="79" spans="2:7" ht="15" x14ac:dyDescent="0.25">
      <c r="B79" s="178" t="s">
        <v>45</v>
      </c>
      <c r="C79" s="179"/>
      <c r="D79" s="190">
        <v>0</v>
      </c>
      <c r="E79" s="176"/>
      <c r="F79" s="176"/>
      <c r="G79" s="177"/>
    </row>
    <row r="80" spans="2:7" ht="15" x14ac:dyDescent="0.25">
      <c r="B80" s="178" t="s">
        <v>33</v>
      </c>
      <c r="C80" s="179"/>
      <c r="D80" s="180">
        <f>SUM(D72)</f>
        <v>0</v>
      </c>
      <c r="E80" s="176"/>
      <c r="F80" s="176"/>
      <c r="G80" s="177"/>
    </row>
    <row r="81" spans="1:7" ht="15" x14ac:dyDescent="0.25">
      <c r="B81" s="42" t="s">
        <v>62</v>
      </c>
      <c r="C81" s="43"/>
      <c r="D81" s="180">
        <f>SUM(D77)</f>
        <v>0</v>
      </c>
      <c r="E81" s="176"/>
      <c r="F81" s="176"/>
      <c r="G81" s="177"/>
    </row>
    <row r="82" spans="1:7" ht="15" x14ac:dyDescent="0.25">
      <c r="B82" s="181" t="s">
        <v>35</v>
      </c>
      <c r="C82" s="182"/>
      <c r="D82" s="183">
        <f>(D79+D80-D81)</f>
        <v>0</v>
      </c>
      <c r="E82" s="184"/>
      <c r="F82" s="184"/>
      <c r="G82" s="185"/>
    </row>
    <row r="84" spans="1:7" ht="12.75" x14ac:dyDescent="0.2">
      <c r="A84" s="68" t="s">
        <v>89</v>
      </c>
    </row>
  </sheetData>
  <mergeCells count="43">
    <mergeCell ref="M5:N5"/>
    <mergeCell ref="O5:O6"/>
    <mergeCell ref="P5:P6"/>
    <mergeCell ref="B61:D61"/>
    <mergeCell ref="E61:G61"/>
    <mergeCell ref="B62:C62"/>
    <mergeCell ref="B63:C63"/>
    <mergeCell ref="E62:F62"/>
    <mergeCell ref="E63:F63"/>
    <mergeCell ref="B64:C64"/>
    <mergeCell ref="E64:F64"/>
    <mergeCell ref="B65:C65"/>
    <mergeCell ref="E65:F65"/>
    <mergeCell ref="E66:F66"/>
    <mergeCell ref="E67:F67"/>
    <mergeCell ref="E68:F68"/>
    <mergeCell ref="E69:F69"/>
    <mergeCell ref="E70:F70"/>
    <mergeCell ref="B71:G71"/>
    <mergeCell ref="D72:G72"/>
    <mergeCell ref="B73:G73"/>
    <mergeCell ref="B72:C72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D81:G81"/>
    <mergeCell ref="D82:G82"/>
    <mergeCell ref="D74:G74"/>
    <mergeCell ref="D75:G75"/>
    <mergeCell ref="D76:G76"/>
    <mergeCell ref="D77:G77"/>
    <mergeCell ref="B78:G78"/>
    <mergeCell ref="D79:G79"/>
    <mergeCell ref="D80:G80"/>
    <mergeCell ref="B82:C82"/>
    <mergeCell ref="B79:C79"/>
    <mergeCell ref="B80:C80"/>
  </mergeCells>
  <dataValidations disablePrompts="1" count="4">
    <dataValidation type="list" allowBlank="1" sqref="D14" xr:uid="{00000000-0002-0000-1900-000000000000}">
      <formula1>"Pendaftaran,Herregistrasi,Konversi,Angsuran,KRS,Martikulasi,Biaya Cetak,Biaya Cuti,Operasional,Atribut,SGS,Dana Dinas,Seragam,Biaya Praktik,Asrama,PKMD &amp; KTI"</formula1>
    </dataValidation>
    <dataValidation type="list" allowBlank="1" sqref="G7:G60" xr:uid="{00000000-0002-0000-1900-000001000000}">
      <formula1>"TUNAI,BNI CV,GOPAY,BNI VA,PUSAT,KAS AKBID,BNI AKBID"</formula1>
    </dataValidation>
    <dataValidation type="list" allowBlank="1" sqref="D44" xr:uid="{00000000-0002-0000-1900-000002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3 D15:D43 D45:D60" xr:uid="{00000000-0002-0000-19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Pivot Des 2024</vt:lpstr>
      <vt:lpstr>DES 2024</vt:lpstr>
      <vt:lpstr>Pivot Des 2025</vt:lpstr>
      <vt:lpstr>DES 2025</vt:lpstr>
      <vt:lpstr>PIVOT FEB 2026</vt:lpstr>
      <vt:lpstr>FEB 2026</vt:lpstr>
      <vt:lpstr>PIVOT MAR 2026</vt:lpstr>
      <vt:lpstr>MAR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Otis</dc:creator>
  <cp:lastModifiedBy>Lenovo</cp:lastModifiedBy>
  <cp:lastPrinted>2026-04-22T04:57:31Z</cp:lastPrinted>
  <dcterms:created xsi:type="dcterms:W3CDTF">2026-04-22T04:19:40Z</dcterms:created>
  <dcterms:modified xsi:type="dcterms:W3CDTF">2026-04-22T04:58:07Z</dcterms:modified>
</cp:coreProperties>
</file>